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720" tabRatio="680" activeTab="14"/>
  </bookViews>
  <sheets>
    <sheet name="Bieu so 46" sheetId="1" r:id="rId1"/>
    <sheet name="Bieu so 47" sheetId="2" r:id="rId2"/>
    <sheet name="Bieu so 48" sheetId="3" r:id="rId3"/>
    <sheet name="Bieu so 49" sheetId="4" r:id="rId4"/>
    <sheet name="Bieu so 50" sheetId="5" r:id="rId5"/>
    <sheet name="Bieu so 51" sheetId="6" r:id="rId6"/>
    <sheet name="Bieu so 52" sheetId="7" r:id="rId7"/>
    <sheet name="52,1" sheetId="8" state="hidden" r:id="rId8"/>
    <sheet name="Bieu so 53" sheetId="9" r:id="rId9"/>
    <sheet name="Bieu so 54" sheetId="10" r:id="rId10"/>
    <sheet name="Bieu so 55" sheetId="11" r:id="rId11"/>
    <sheet name="Bieu so 56" sheetId="12" r:id="rId12"/>
    <sheet name="Bieu so 57" sheetId="13" r:id="rId13"/>
    <sheet name="58,1" sheetId="14" state="hidden" r:id="rId14"/>
    <sheet name="Bieu so 58" sheetId="15" r:id="rId15"/>
  </sheets>
  <definedNames>
    <definedName name="_xlnm.Print_Titles" localSheetId="7">'52,1'!$7:$10</definedName>
    <definedName name="_xlnm.Print_Titles" localSheetId="13">'58,1'!$6:$11</definedName>
    <definedName name="_xlnm.Print_Titles" localSheetId="0">'Bieu so 46'!$7:$8</definedName>
    <definedName name="_xlnm.Print_Titles" localSheetId="2">'Bieu so 48'!$7:$9</definedName>
    <definedName name="_xlnm.Print_Titles" localSheetId="3">'Bieu so 49'!$7:$10</definedName>
    <definedName name="_xlnm.Print_Titles" localSheetId="4">'Bieu so 50'!$7:$7</definedName>
    <definedName name="_xlnm.Print_Titles" localSheetId="5">'Bieu so 51'!$7:$9</definedName>
    <definedName name="_xlnm.Print_Titles" localSheetId="8">'Bieu so 53'!$8:$13</definedName>
    <definedName name="_xlnm.Print_Titles" localSheetId="12">'Bieu so 57'!$10:$10</definedName>
  </definedNames>
  <calcPr fullCalcOnLoad="1"/>
</workbook>
</file>

<file path=xl/sharedStrings.xml><?xml version="1.0" encoding="utf-8"?>
<sst xmlns="http://schemas.openxmlformats.org/spreadsheetml/2006/main" count="1726" uniqueCount="812">
  <si>
    <t>Thu NSĐP hưởng từ các khoản thu phân chia</t>
  </si>
  <si>
    <t>Đơn vị: Triệu đồng</t>
  </si>
  <si>
    <t xml:space="preserve">Ban dân tộc </t>
  </si>
  <si>
    <t>Số TT</t>
  </si>
  <si>
    <t>Tên đơn vị</t>
  </si>
  <si>
    <t>Dự phòng ngân sách</t>
  </si>
  <si>
    <t>Nội dung</t>
  </si>
  <si>
    <t xml:space="preserve">Hội liên hiệp phụ nữ tỉnh </t>
  </si>
  <si>
    <t xml:space="preserve">Trường Cao đẳng nghề </t>
  </si>
  <si>
    <t>TỔNG CHI NSĐP</t>
  </si>
  <si>
    <t>Hội cựu thanh niên xung phong</t>
  </si>
  <si>
    <t>Chi đầu tư phát triển</t>
  </si>
  <si>
    <t xml:space="preserve">Tòa án nhân dân tỉnh </t>
  </si>
  <si>
    <t>Chi thường xuyên</t>
  </si>
  <si>
    <t>Thuế sử dụng đất phi nông nghiệp</t>
  </si>
  <si>
    <t>Thu khác ngân sách (bao gồm cả thu tại xã)</t>
  </si>
  <si>
    <t>Ngân sách huyện</t>
  </si>
  <si>
    <t>Thu từ doanh nghiệp trung ương quản lý</t>
  </si>
  <si>
    <t>Thu từ doanh nghiệp địa phương quản lý</t>
  </si>
  <si>
    <t>Thu từ khu vực kinh tế ngoài quốc doanh</t>
  </si>
  <si>
    <t>Thu từ hoạt động xổ số kiến thiết</t>
  </si>
  <si>
    <t xml:space="preserve">Hội chữ Thập đỏ </t>
  </si>
  <si>
    <t>Hội đông Y</t>
  </si>
  <si>
    <t xml:space="preserve">Hội khuyến học </t>
  </si>
  <si>
    <t>Hội nạn nhân chất độc da cam/dioxin</t>
  </si>
  <si>
    <t>Thu bổ sung từ ngân sách cấp tỉnh</t>
  </si>
  <si>
    <t>Hội khác hoạt động trong phạm vi địa phương</t>
  </si>
  <si>
    <t>Sở Kế hoạch và Đầu tư và các đơn vị trực thuộc</t>
  </si>
  <si>
    <t>III</t>
  </si>
  <si>
    <t>IV</t>
  </si>
  <si>
    <t>V</t>
  </si>
  <si>
    <t>VI</t>
  </si>
  <si>
    <t>VII</t>
  </si>
  <si>
    <t>Tổng số</t>
  </si>
  <si>
    <t>SN kh¸c</t>
  </si>
  <si>
    <t>NGÂN SÁCH CẤP TỈNH</t>
  </si>
  <si>
    <t>Thuế bảo vệ môi trường</t>
  </si>
  <si>
    <t>Sở Thông tin &amp; TT và các đơn vị trực thuộc</t>
  </si>
  <si>
    <t>Tỉnh đoàn thanh niên và các đơn vị trực thuộc</t>
  </si>
  <si>
    <t>Liên minh HTX và các đơn vị trực thuộc</t>
  </si>
  <si>
    <t>Chi chuyển nguồn sang năm sau</t>
  </si>
  <si>
    <t>TỔNG NGUỒN THU NSĐP</t>
  </si>
  <si>
    <t>Thu NSĐP được hưởng theo phân cấp</t>
  </si>
  <si>
    <t>Thu NSĐP được hưởng 100%</t>
  </si>
  <si>
    <t>Tổng chi cân đối NSĐP</t>
  </si>
  <si>
    <t>Chi các chương trình mục tiêu quốc gia</t>
  </si>
  <si>
    <t>CHI TRẢ NỢ GỐC CỦA NSĐP</t>
  </si>
  <si>
    <t>Từ nguồn vay để trả nợ gốc</t>
  </si>
  <si>
    <t>TỔNG MỨC VAY CỦA NSĐP</t>
  </si>
  <si>
    <t>Vay để bù đắp bội chi</t>
  </si>
  <si>
    <t>Sự nghiệp đảm bảo xã hội</t>
  </si>
  <si>
    <t>D</t>
  </si>
  <si>
    <t xml:space="preserve">Thanh tra Tỉnh </t>
  </si>
  <si>
    <t xml:space="preserve">Sở Tài chính </t>
  </si>
  <si>
    <t>Liên hiệp các tổ chức hữu nghị tỉnh</t>
  </si>
  <si>
    <t>Hội nông dân tỉnh</t>
  </si>
  <si>
    <t>Hội Cựu chiến binh tỉnh</t>
  </si>
  <si>
    <t>Sở Y tế</t>
  </si>
  <si>
    <t>Thu bổ sung có mục tiêu</t>
  </si>
  <si>
    <t>nghÒ</t>
  </si>
  <si>
    <t>häc</t>
  </si>
  <si>
    <t>tin</t>
  </si>
  <si>
    <t>thao</t>
  </si>
  <si>
    <t>II</t>
  </si>
  <si>
    <t>Phí bảo vệ môi trường đối với khai thác khoáng sản</t>
  </si>
  <si>
    <t>Sở Nội vụ và các đơn vị trực thuộc</t>
  </si>
  <si>
    <t>BQL khu công nghiệp và các đơn vị trực thuộc</t>
  </si>
  <si>
    <t>Liên hiệp các hội khoa học kỹ thuật tỉnh</t>
  </si>
  <si>
    <t>héi</t>
  </si>
  <si>
    <t>Bộ chỉ huy quân sự tỉnh và các đơn vị trực thuộc</t>
  </si>
  <si>
    <t>TỔNG SỐ</t>
  </si>
  <si>
    <t>A</t>
  </si>
  <si>
    <t>B</t>
  </si>
  <si>
    <t>C</t>
  </si>
  <si>
    <t>Tªn ®¬n vÞ</t>
  </si>
  <si>
    <t>Lệ phí trước bạ</t>
  </si>
  <si>
    <t>Thuế thu nhập cá nhân</t>
  </si>
  <si>
    <t>Thu phí, lệ phí</t>
  </si>
  <si>
    <t>Thu từ doanh nghiệp có vốn đầu tư nước ngoài</t>
  </si>
  <si>
    <t>Hội Luật gia</t>
  </si>
  <si>
    <t>Sở Khoa học và các đơn vị trực thuộc</t>
  </si>
  <si>
    <t>Đơn vị: triệu đồng</t>
  </si>
  <si>
    <t>STT</t>
  </si>
  <si>
    <t>Nội dung các khoản thu</t>
  </si>
  <si>
    <t>lý</t>
  </si>
  <si>
    <t>nghiÖp</t>
  </si>
  <si>
    <t>dôc ®µo</t>
  </si>
  <si>
    <t>v¨n ho¸</t>
  </si>
  <si>
    <t>hµnh</t>
  </si>
  <si>
    <t>kinh tÕ</t>
  </si>
  <si>
    <t>t¹o d¹y</t>
  </si>
  <si>
    <t>Y tÕ</t>
  </si>
  <si>
    <t>khoa</t>
  </si>
  <si>
    <t>th«ng</t>
  </si>
  <si>
    <t xml:space="preserve">thÓ </t>
  </si>
  <si>
    <t>PTTH</t>
  </si>
  <si>
    <t>x·</t>
  </si>
  <si>
    <t>chÝnh</t>
  </si>
  <si>
    <t>Sở Giáo dục và các đơn vị trực thuộc</t>
  </si>
  <si>
    <t>Đài phát thanh truyền hình</t>
  </si>
  <si>
    <t>Chi thực hiện các chính sách, nhiệm vụ khác của ngân sách cấp tỉnh</t>
  </si>
  <si>
    <t xml:space="preserve">Công an tỉnh </t>
  </si>
  <si>
    <t>NGÂN SÁCH HUYỆN</t>
  </si>
  <si>
    <t>Ngân sách cấp tỉnh</t>
  </si>
  <si>
    <t>Hội người mù</t>
  </si>
  <si>
    <t>Thu tiền sử dụng đất</t>
  </si>
  <si>
    <t>1.1</t>
  </si>
  <si>
    <t>1.2</t>
  </si>
  <si>
    <t>1.3</t>
  </si>
  <si>
    <t>1.4</t>
  </si>
  <si>
    <t>1.5</t>
  </si>
  <si>
    <t>1.6</t>
  </si>
  <si>
    <t>1.7</t>
  </si>
  <si>
    <t>1.8</t>
  </si>
  <si>
    <t>1.9</t>
  </si>
  <si>
    <t>1.10</t>
  </si>
  <si>
    <t>Sở Văn hoá TT&amp;DL và các đơn vị trực thuộc</t>
  </si>
  <si>
    <t>Sở Lao động TBXH và các đơn vị trực thuộc</t>
  </si>
  <si>
    <t>Sở Giao thông Vận tải và các đơn vị trực thuộc</t>
  </si>
  <si>
    <t>Sở Y tế và các đơn vị trực thuộc</t>
  </si>
  <si>
    <t>Sở Tư pháp và các đơn vị trực thuộc</t>
  </si>
  <si>
    <t>Sở Nông nghiệp và các đơn vị trực thuộc</t>
  </si>
  <si>
    <t>Trong đó</t>
  </si>
  <si>
    <t>I</t>
  </si>
  <si>
    <t>Sở Công thương và các đơn vị trực thuộc</t>
  </si>
  <si>
    <t>Sở Tài nguyên MT và các đơn vị trực thuộc</t>
  </si>
  <si>
    <t>Thu tiền cho thuê mặt đất, mặt nước trả tiền hàng năm</t>
  </si>
  <si>
    <t>Chi các Chương trình mục tiêu</t>
  </si>
  <si>
    <t>Tiền thuê đất trả tiền hàng năm</t>
  </si>
  <si>
    <t>Ủy ban Mặt trận Tổ quốc Việt Nam tỉnh</t>
  </si>
  <si>
    <t>Dự toán chi của các cơ quan Đảng cấp tỉnh</t>
  </si>
  <si>
    <t>Thu tiền cấp quyền khai thác khoáng sản, cấp quyền khai thác tài nguyên nước</t>
  </si>
  <si>
    <t>Chi bổ sung cho ngân sách huyện</t>
  </si>
  <si>
    <t>Phí, lệ phí trung ương</t>
  </si>
  <si>
    <t>Phí, lệ phí địa phương</t>
  </si>
  <si>
    <t>Viên kiểm sát nhân dân tỉnh</t>
  </si>
  <si>
    <t>Chi thường xuyên (3)</t>
  </si>
  <si>
    <t>TÊN ĐƠN VỊ</t>
  </si>
  <si>
    <t>Văn phòng đoàn đại biểu Quốc hội và HĐND tỉnh</t>
  </si>
  <si>
    <t xml:space="preserve">Hội Nhà báo </t>
  </si>
  <si>
    <t xml:space="preserve">Hội Liên hiệp Văn học nghệ thuật </t>
  </si>
  <si>
    <t>Vốn trong nước</t>
  </si>
  <si>
    <t>Vốn ngoài nước</t>
  </si>
  <si>
    <t>Chi bổ sung có mục tiêu</t>
  </si>
  <si>
    <t>Đề án, nhiệm vụ khác của tỉnh giai đoạn 2021-2025</t>
  </si>
  <si>
    <t>Đ</t>
  </si>
  <si>
    <t>CHI BỔ SUNG CÂN ĐỐI CHO NGÂN SÁCH HUYỆN</t>
  </si>
  <si>
    <t>CHI NGÂN SÁCH CẤP TỈNH THEO LĨNH VỰC</t>
  </si>
  <si>
    <t>Chi bổ sung quỹ dự trữ tài chính</t>
  </si>
  <si>
    <t>Chi tạo nguồn, điều chỉnh tiền lương</t>
  </si>
  <si>
    <t>Ban Quản lý dự án đầu tư xây dựng huyện Lục Yên</t>
  </si>
  <si>
    <t>Ban Quản lý dự án đầu tư xây dựng huyện Mù Cang Chải</t>
  </si>
  <si>
    <t>Ban Quản lý dự án đầu tư xây dựng huyện Trấn Yên</t>
  </si>
  <si>
    <t>Ban Quản lý dự án đầu tư xây dựng huyện Văn Yên</t>
  </si>
  <si>
    <t>Ban Quản lý dự án đầu tư xây dựng huyện Yên Bình</t>
  </si>
  <si>
    <t>Ban Quản lý dự án đầu tư xây dựng thị xã Nghĩa Lộ</t>
  </si>
  <si>
    <t>Bộ Chỉ huy quân sự tỉnh Yên Bái</t>
  </si>
  <si>
    <t>Ban Quản lý dự án đầu tư xây dựng huyện Văn Chấn</t>
  </si>
  <si>
    <t>Ban Quản lý dự án đầu tư xây dựng huyện Trạm Tấu</t>
  </si>
  <si>
    <t>CHI QUỐC PHÒNG</t>
  </si>
  <si>
    <t>CHI AN NINH</t>
  </si>
  <si>
    <t>CHI GIÁO DỤC ĐÀO TẠO VÀ DẠY NGHỀ</t>
  </si>
  <si>
    <t>CHI Y TẾ , DÂN SỐ VÀ GIA ĐÌNH</t>
  </si>
  <si>
    <t>CHI VĂN HÓA THÔNG TIN</t>
  </si>
  <si>
    <t xml:space="preserve">CHI BẢO VỆ MÔI TRƯỜNG </t>
  </si>
  <si>
    <t>CHI CÁC HOẠT ĐỘNG KINH TẾ</t>
  </si>
  <si>
    <t>CHI QLNN, ĐẢNG , ĐOÀN THỂ</t>
  </si>
  <si>
    <t xml:space="preserve">ĐẢM BẢO XÃ HỘI </t>
  </si>
  <si>
    <t>CHI KHOA HỌC VÀ CÔNG NGHỆ</t>
  </si>
  <si>
    <t>CHI PHÁT THANH TRUYỀN HÌNH, THÔNG TẤN</t>
  </si>
  <si>
    <t>CHI THỂ DỤC THỂ THAO</t>
  </si>
  <si>
    <t>Thành phố Yên Bái</t>
  </si>
  <si>
    <t>Thị xã Nghĩa Lộ</t>
  </si>
  <si>
    <t>Huyện Trấn Yên</t>
  </si>
  <si>
    <t>Huyện Yên Bình</t>
  </si>
  <si>
    <t>Huyện Văn Yên</t>
  </si>
  <si>
    <t>Huyện Lục Yên</t>
  </si>
  <si>
    <t>Huyện Văn Chấn</t>
  </si>
  <si>
    <t>Huyện Trạm Tấu</t>
  </si>
  <si>
    <t>Huyện Mù Cang Chải</t>
  </si>
  <si>
    <t xml:space="preserve">TỶ LỆ PHẦN TRĂM (%) CÁC KHOẢN THU PHÂN CHIA </t>
  </si>
  <si>
    <t>(Dự toán đã được Hội đồng nhân dân quyết định)</t>
  </si>
  <si>
    <t>Danh mục dự án</t>
  </si>
  <si>
    <t>Địa điểm xây dựng</t>
  </si>
  <si>
    <t>Năng lực thiết kế</t>
  </si>
  <si>
    <t>Số quyết định; ngày, tháng, năm ban hành</t>
  </si>
  <si>
    <t>Tổng mức đầu tư</t>
  </si>
  <si>
    <t>Trong đó:</t>
  </si>
  <si>
    <t>Ngân sách trung ương</t>
  </si>
  <si>
    <t>TP. Yên Bái</t>
  </si>
  <si>
    <t>H. Trấn Yên</t>
  </si>
  <si>
    <t>T. Yên Bái</t>
  </si>
  <si>
    <t>H. Văn Chấn</t>
  </si>
  <si>
    <t>H. Yên Bình</t>
  </si>
  <si>
    <t>H. Văn Yên</t>
  </si>
  <si>
    <t>Đường Sơn Lương - Nậm Mười - Sùng Đô, huyện Văn Chấn, tỉnh Yên Bái</t>
  </si>
  <si>
    <t>H. Lục Yên</t>
  </si>
  <si>
    <t>Đường nối đường Nguyễn Tất Thành với Trung tâm y tế huyện Yên Bình</t>
  </si>
  <si>
    <t>Hạ tầng cụm công nghiệp Yên Thế, huyện Lục Yên</t>
  </si>
  <si>
    <t>2059/QĐ-UBND ngày 09/9/2016; 2906/QĐ-UBND ngày 25/11/2019</t>
  </si>
  <si>
    <t>H. Mù Cang Chải</t>
  </si>
  <si>
    <t>H. Trạm Tấu</t>
  </si>
  <si>
    <t>TX. Nghĩa Lộ</t>
  </si>
  <si>
    <t>3131/QĐ-UBND ngày 11/12/2020</t>
  </si>
  <si>
    <t>Đường Trung tâm phường Tân An</t>
  </si>
  <si>
    <t>3169/QĐ-UBND ngày 14/12/2020</t>
  </si>
  <si>
    <t>Đường Lâm Giang - Lang Thíp, huyện Văn Yên, tỉnh Yên Bái</t>
  </si>
  <si>
    <t>Đường nối Quốc lộ 37 với đường cao tốc Nội Bài - Lào Cai</t>
  </si>
  <si>
    <t>606/QĐ-UBND ngày 31/3/2016; 387/QĐ-UBND ngày 28/02/2020</t>
  </si>
  <si>
    <t>Sửa chữa, nâng cấp tuyến đường Trạm Tấu (Yên Bái) - Bắc Yên (Sơn La)</t>
  </si>
  <si>
    <t>Dự án "Phát triển tổng hợp các đô thị động lực - Tiểu dự án thành phố Yên Bái"</t>
  </si>
  <si>
    <t xml:space="preserve">Xây dựng cơ sở hạ tầng giao thông liên vùng hỗ trợ phát triển kinh tế xã hội các huyện nghèo tỉnh Yên Bái </t>
  </si>
  <si>
    <t>Cấp điện nông thôn từ lưới điện Quốc gia tỉnh Yên Bái giai đoạn 2014 - 2025</t>
  </si>
  <si>
    <t>Hội trường, nhà làm việc Văn phòng Đoàn đại biểu Quốc hội và Hội đồng nhân dân tỉnh Yên Bái</t>
  </si>
  <si>
    <t>XI</t>
  </si>
  <si>
    <t>CHI TRẢ NỢ LÃI CÁC KHOẢN DO CHÍNH QUYỀN ĐỊA PHƯƠNG VAY</t>
  </si>
  <si>
    <t>CHI BỔ SUNG QUỸ DỰ TRỮ TÀI CHÍNH</t>
  </si>
  <si>
    <t>CHI DỰ PHÒNG NGÂN SÁCH</t>
  </si>
  <si>
    <t>Liên đoàn lao động tỉnh</t>
  </si>
  <si>
    <t>NỘI DUNG</t>
  </si>
  <si>
    <t>Thu từ quỹ dự trữ tài chính</t>
  </si>
  <si>
    <t>Thu kết dư</t>
  </si>
  <si>
    <t>Thu chuyển nguồn từ năm trước chuyển sang</t>
  </si>
  <si>
    <t>Chi trả nợ lãi các khoản do chính quyền địa phương vay</t>
  </si>
  <si>
    <t>Chi các chương trình mục tiêu, nhiệm vụ</t>
  </si>
  <si>
    <t>BỘI CHI NSĐP/BỘI THU NSĐP</t>
  </si>
  <si>
    <t>Từ nguồn bội thu, tăng thu, tiết kiệm chi, kết dư ngân sách cấp tỉnh</t>
  </si>
  <si>
    <t>Vay để trả nợ gốc</t>
  </si>
  <si>
    <t>CÂN ĐỐI NGUỒN THU, CHI DỰ TOÁN NGÂN SÁCH CẤP TỈNH</t>
  </si>
  <si>
    <t>Nguồn thu ngân sách</t>
  </si>
  <si>
    <t>Thu ngân sách được hưởng theo phân cấp</t>
  </si>
  <si>
    <t>Thu bổ sung từ NSTW</t>
  </si>
  <si>
    <t>Thu bổ sung cân đối</t>
  </si>
  <si>
    <t>Chi ngân sách</t>
  </si>
  <si>
    <t>Chi thuộc nhiệm vụ của ngân sách cấp tỉnh</t>
  </si>
  <si>
    <t>chi bổ sung cân đối</t>
  </si>
  <si>
    <t>chi bổ sung có mục tiêu</t>
  </si>
  <si>
    <t>Bội chi NSĐP/Bội thu NSĐP</t>
  </si>
  <si>
    <t>Thu ngân sách huyện được hưởng theo phân cấp</t>
  </si>
  <si>
    <t>Chi thuộc nhiệm vụ của ngân sách cấp huyện</t>
  </si>
  <si>
    <t>Chi bổ sung cho ngân sách xã</t>
  </si>
  <si>
    <t>TỔNG THU NGÂN SÁCH NHÀ NƯỚC</t>
  </si>
  <si>
    <t>Thu nội địa</t>
  </si>
  <si>
    <t>TỔNG THU NSNN</t>
  </si>
  <si>
    <t>THU NSĐP</t>
  </si>
  <si>
    <t>Thuế sử dụng đất nông nghiệp</t>
  </si>
  <si>
    <t>Thu từ cho thuê và tiền bán nhà ở thuộc sở hữu nhà nước</t>
  </si>
  <si>
    <t>Thu hồi vốn, thu cổ tức, lợi nhuận được chia của nhà nước và lợi nhuận sau thuế còn lại sau khi trích lập các quỹ của doanh nghiệp nhà nước</t>
  </si>
  <si>
    <t>Thu từ quỹ đất công ích, hoa lợi công sản khác</t>
  </si>
  <si>
    <t>Thu từ dầu thô</t>
  </si>
  <si>
    <t>Thu từ hoạt động xuất, nhập khẩu</t>
  </si>
  <si>
    <t>Thuế giá trị gia tăng thu từ hàng hoá nhập khẩu</t>
  </si>
  <si>
    <t>Thuế xuất khẩu</t>
  </si>
  <si>
    <t>Thuế nhập khẩu</t>
  </si>
  <si>
    <t>Thuế tiêu thụ đặc biệt thu từ hàng hoá nhập khẩu</t>
  </si>
  <si>
    <t>Thuế bảo vệ môi trường thu từ hàng hoá nhập khẩu</t>
  </si>
  <si>
    <t>Thu khác</t>
  </si>
  <si>
    <t>Thu viện trợ</t>
  </si>
  <si>
    <t>Thuế BVMT thu từ hàng hoá sản xuất, kinh doanh trong nước</t>
  </si>
  <si>
    <t>Thuế BVMT thu từ hàng hoá nhập khẩu</t>
  </si>
  <si>
    <t>Phí lệ phí huyện</t>
  </si>
  <si>
    <t>Phí lệ phí xã, phường</t>
  </si>
  <si>
    <t>-</t>
  </si>
  <si>
    <t>NSĐP</t>
  </si>
  <si>
    <t>TỔNG CHI NGÂN SÁCH ĐỊA PHƯƠNG</t>
  </si>
  <si>
    <t>CHI CÂN ĐỐI NGÂN SÁCH ĐỊA PHƯƠNG</t>
  </si>
  <si>
    <t>Chi đầu tư cho các dự án</t>
  </si>
  <si>
    <t>Chi đầu tư phát triển khác</t>
  </si>
  <si>
    <t>Chi giáo dục - đào tạo và dạy nghề</t>
  </si>
  <si>
    <t>Chi khoa học và công nghệ</t>
  </si>
  <si>
    <t>Từ nguồn thu tiền sử dụng đất</t>
  </si>
  <si>
    <t>Từ nguồn thu xổ số kiến thiết</t>
  </si>
  <si>
    <t>Trong đó chia theo lĩnh vực:</t>
  </si>
  <si>
    <t>Trong đó chia theo nguồn vốn:</t>
  </si>
  <si>
    <t>CHI CÁC CHƯƠNG TRÌNH MỤC TIÊU</t>
  </si>
  <si>
    <t>CHI CHUYỂN NGUỒN SANG NĂM SAU</t>
  </si>
  <si>
    <t>Chi y tế, dân số và gia đình</t>
  </si>
  <si>
    <t>Chi văn hoá thông tin</t>
  </si>
  <si>
    <t>Chi phát thanh, truyền hình, thông tấn</t>
  </si>
  <si>
    <t>Chi thể dục thể thao</t>
  </si>
  <si>
    <t>Chi bảo vệ môi trường</t>
  </si>
  <si>
    <t>Chi các hoạt động kinh tế</t>
  </si>
  <si>
    <t>Chi hoạt động của các cơ quan quản lý nhà nước, đảng, đoàn thể</t>
  </si>
  <si>
    <t>DỰ TOÁN</t>
  </si>
  <si>
    <t>Cục Thi hành án dân sự tỉnh</t>
  </si>
  <si>
    <t>CHI TẠO NGUỒN, ĐIỀU CHỈNH TIỀN LƯƠNG</t>
  </si>
  <si>
    <t>CHI BỔ SUNG CÓ MỤC TIÊU CHO NGÂN SÁCH HUYỆN</t>
  </si>
  <si>
    <t>TRONG ĐÓ</t>
  </si>
  <si>
    <t>CHI GIAO THÔNG</t>
  </si>
  <si>
    <t>CHI NÔNG NGHIỆP, LÂM NGHIỆP, THUỶ SẢN</t>
  </si>
  <si>
    <t>CHI HOẠT ĐỘNG CỦA CƠ QUAN QLNN, ĐẢNG , ĐOÀN THỂ</t>
  </si>
  <si>
    <t>Công an tỉnh</t>
  </si>
  <si>
    <t>Dự án "Đầu tư xây dựng và phát triển hệ thống cung ứng dịch vụ tuyến cơ sở:</t>
  </si>
  <si>
    <t>Ban QLDA đầu tư xây dựng huyện Yên Bình</t>
  </si>
  <si>
    <t>Ban QLDA đầu tư xây dựng thị xã Nghĩa Lộ</t>
  </si>
  <si>
    <t>Sở Thông tin và truyền thông</t>
  </si>
  <si>
    <t>Ban QLDA đầu tư xây dựng huyện Văn Yên</t>
  </si>
  <si>
    <t>Trung tâm văn hóa, thể thao  huyện Văn Yên</t>
  </si>
  <si>
    <t>CHI BẢO VỆ MÔI TRƯỜNG</t>
  </si>
  <si>
    <t>Ban Quản lý ĐT xây dựng tỉnh Yên Bái</t>
  </si>
  <si>
    <t>Đường nối quốc lộ 32 với đường cao tốc Nội Bài - Lào Cai (IC15)</t>
  </si>
  <si>
    <t>Đường nối Tỉnh lộ 163 với cao tốc Nội Bài - Lào Cai</t>
  </si>
  <si>
    <t>Ban QLDA đầu tư xây dựng các công trình GT tỉnh Yên Bái</t>
  </si>
  <si>
    <t>Đường nối quốc lộ 32C với Quốc lộ 37 và đường Yên Ninh, thành phố Yên Bái tỉnh, Yên Bái</t>
  </si>
  <si>
    <t>Đường nối quốc lộ 32 (thị xã Nghĩa Lộ) với tỉnh lộ 174 (huyện Trạm Tấu), tỉnh Yên Bái</t>
  </si>
  <si>
    <t>Đường nối quốc lộ 37 với Quốc lộ 32C và đường cao tốc Nội Bài - Lào Cai</t>
  </si>
  <si>
    <t>Cải tạo, nâng cấp đường Văn Chấn (Yên Bái) - Yên Lập (Phú Thọ)</t>
  </si>
  <si>
    <t>Cầu Giới Phiên, thành phố Yên Bái</t>
  </si>
  <si>
    <t>Cầu vượt đường sắt khu vực xã An Bình, huyện Văn Yên</t>
  </si>
  <si>
    <t>Nút giao IC13 cao tốc Nội Bài - Lào Cai</t>
  </si>
  <si>
    <t>Đường kết nối Mường La (Sơn La) Than Uyên, Tân Uyên (Lai Châu(, Mù Cang Chải, Văn Chấn, Văn Yên (Yên Bái) với đường cao tốc Nội Bài - Lào Cai</t>
  </si>
  <si>
    <t>Cải tạo đường nối Quốc lộ 37 với cao tốc Nội Bài - Lào Cai (IC15)</t>
  </si>
  <si>
    <t>Sở Tài nguyên và môi trường</t>
  </si>
  <si>
    <t>Dự án tăng cường quản lý đất đai và cơ sở dữ liệu đất đai</t>
  </si>
  <si>
    <t>Sở Kế hoạch và đầu tư</t>
  </si>
  <si>
    <t>Quy hoạch tỉnh Yên Bái thời kỳ 2021 - 2030, tầm nhìn đến năm 2050</t>
  </si>
  <si>
    <t>Ban quản lý các khu công nghiệp tỉnh Yên Bái</t>
  </si>
  <si>
    <t>Dự án ĐTXD hạ tầng công nghiệp Âu Lâu, tỉnh YB</t>
  </si>
  <si>
    <t>Dự án ĐTXD Khu công nghiệp phía Nam tỉnh Yên Bái</t>
  </si>
  <si>
    <t>Ban QLDA đầu tư xây dựng huyện Văn Chấn</t>
  </si>
  <si>
    <t>UBND huyện Trạm Tấu</t>
  </si>
  <si>
    <t>Ban QLDA đầu tư xây dựng huyện Trạm Tấu</t>
  </si>
  <si>
    <t>Đường Bản Mù đi Làng Nhì (đoạn Km6 đi Giàng La Pán), xã Làng Nhì, huyện Trạm Tấu</t>
  </si>
  <si>
    <t>Đường Trạm Tấu - Xà Hồ</t>
  </si>
  <si>
    <t>Ban QLDA đầu tư xây dựng huyện Lục Yên</t>
  </si>
  <si>
    <t>Cải tạo, nâng cấp đường Tân Lĩnh - Tân Lĩnh - Phan Thanh gắn với phát triển du lịch, huyện Lục Yên, tỉnh Yên Bái</t>
  </si>
  <si>
    <t>Ban QLDA đầu tư xây dựng huyện Mù Cang Chải</t>
  </si>
  <si>
    <t xml:space="preserve">Ban QLDA ĐT&amp;XD huyện Trấn Yên </t>
  </si>
  <si>
    <t>Tiểu dự án giải phóng mặt bằng khu, cụm công nghiệp, huyện Trấn Yên</t>
  </si>
  <si>
    <t>Đường nối tỉnh lộ 172 với đường cao tốc Nội Bài - Lào Cai, huyện Trấn Yên</t>
  </si>
  <si>
    <t>Ban QLDA đầu tư xây dựng TP Yên Bái</t>
  </si>
  <si>
    <t xml:space="preserve">Chợ trung tâm km4 thành phố Yên Bái </t>
  </si>
  <si>
    <t>Ban Quản lý Đầu tư XD tỉnh Yên Bái</t>
  </si>
  <si>
    <t>Xây dựng trụ sở các đơn vị trực thuộc Sở Nông nghiệp và Phảt triển nông thôn tỉnh Yên Bái</t>
  </si>
  <si>
    <t>Văn phòng Đoàn đại biểu quốc hội, HĐND và UBND tỉnh</t>
  </si>
  <si>
    <t>Trung tâm điều hành, giám sát, xử lý dữ liệu đô thị thông minh tỉnh Yên Bái</t>
  </si>
  <si>
    <t>CHI PHÍ BẢO ĐẢM XÃ HỘI</t>
  </si>
  <si>
    <t>Sở Lao động, thương binh và xã hội</t>
  </si>
  <si>
    <t>TRONG ĐÓ:</t>
  </si>
  <si>
    <t>CHI GIÁO DỤC - ĐÀO TẠO VÀ DẠY NGHỀ</t>
  </si>
  <si>
    <t>CHI Y TẾ, DÂN SỐ VÀ GIA ĐÌNH</t>
  </si>
  <si>
    <t>CHI VĂN HOÁ THÔNG TIN</t>
  </si>
  <si>
    <t>CHI PHÁT THANH, TRUYỀN HÌNH, THÔNG TẤN</t>
  </si>
  <si>
    <t>CHI HOẠT ĐỘNG CỦA CÁC CƠ QUAN QUẢN LÝ NHÀ NƯỚC, ĐẢNG, ĐOÀN THỂ</t>
  </si>
  <si>
    <t>CHI BẢO ĐẢM XÃ HỘI</t>
  </si>
  <si>
    <t>Đầu tư phát triển</t>
  </si>
  <si>
    <t>Kinh phí sự nghiệp</t>
  </si>
  <si>
    <t>Chương trình mục tiêu quốc gia nông thôn mới</t>
  </si>
  <si>
    <t>Chương trình mục tiêu quốc gia GNBV</t>
  </si>
  <si>
    <t>Chia ra</t>
  </si>
  <si>
    <t>Thu ngân sách huyện hưởng 100%</t>
  </si>
  <si>
    <t>Thu ngân sách huyện hưởng từ các khoản thu phân chia (theo phân cấp HĐND tỉnh)</t>
  </si>
  <si>
    <t>Số bổ sung cân đối từ ngân sách cấp tỉnh</t>
  </si>
  <si>
    <t>Số bổ sung thực hiện điều chỉnh tiền lương</t>
  </si>
  <si>
    <t>Tổng thu NSNN  trên địa bàn</t>
  </si>
  <si>
    <t>Chi tiết theo sắc thuế</t>
  </si>
  <si>
    <t>Thuế tài nguyên (DNTW, DNĐP, DN có vốn ĐTNN)</t>
  </si>
  <si>
    <t>Thuế tài nguyên (thuỷ điện có công suất từ 10MW trở lên)</t>
  </si>
  <si>
    <t>Thuế thu nhập doanh nghiệp (thuỷ điện có công suất từ 10MW trở lên)</t>
  </si>
  <si>
    <t>Thuế Gía trị gia tăng (thuỷ điện công suất từ 10MW trở lên)</t>
  </si>
  <si>
    <t>Đơn vị: %</t>
  </si>
  <si>
    <t>Bổ sung vốn đầu tư để thực hiện các chương trình mục tiêu, nhiệm vụ</t>
  </si>
  <si>
    <t>Bổ sung vốn sự nghiệp để thực hiện các chế độ, chính sách, nhiệm vụ</t>
  </si>
  <si>
    <t>Bố sung thực hiện các chương trình mục tiêu quốc gia</t>
  </si>
  <si>
    <t>1=2+3+4</t>
  </si>
  <si>
    <t>Biểu số 58/CK-NSNN</t>
  </si>
  <si>
    <t>TT</t>
  </si>
  <si>
    <t>Thời gian khởi công hoàn thành</t>
  </si>
  <si>
    <t xml:space="preserve">Quyết định đầu tư, Quyết định chủ trương đầu tư  </t>
  </si>
  <si>
    <t xml:space="preserve">Trong đó: </t>
  </si>
  <si>
    <t>Ngân sách địa phương</t>
  </si>
  <si>
    <t>Nguồn vốn XDCB trong nước</t>
  </si>
  <si>
    <t xml:space="preserve">Nguồn thu xổ số kiến thiết </t>
  </si>
  <si>
    <t>Nguồn thu tiền sử dụng đất</t>
  </si>
  <si>
    <t>Nguồn thu tiền thuê đất trả tiền một lần</t>
  </si>
  <si>
    <t>Ngân sách Trung ương</t>
  </si>
  <si>
    <t>Các nguồn vốn khác</t>
  </si>
  <si>
    <t>2020-2022</t>
  </si>
  <si>
    <t>2016-2021</t>
  </si>
  <si>
    <t>2022-2024</t>
  </si>
  <si>
    <t/>
  </si>
  <si>
    <t>2021-2023</t>
  </si>
  <si>
    <t>2021-2024</t>
  </si>
  <si>
    <t>2009-2010</t>
  </si>
  <si>
    <t>324/QĐ-TTg ngày 23/3/2019; Số 1700/QĐ-TTg ngày 28/11/2019; QĐ 574/QĐ-UBND, ngày 04/04/2019,  QĐ 126/QĐ-UBND ngày 17/01/2020</t>
  </si>
  <si>
    <t>2021-2022</t>
  </si>
  <si>
    <t>2490/QĐ-UBND ngày 15/10/2020</t>
  </si>
  <si>
    <t>VIII</t>
  </si>
  <si>
    <t>1904/QĐ-TTg ngày 16/10/2013 ;  2793/QĐ-UBND, ngày 31/12/2014; 609/QĐ-TTg ngày 26/4/2021</t>
  </si>
  <si>
    <t>2009-2016</t>
  </si>
  <si>
    <t>IX</t>
  </si>
  <si>
    <t>2017-2022</t>
  </si>
  <si>
    <t>2019-2022</t>
  </si>
  <si>
    <t>2570/QĐ-UBND ngày 22/11/2021</t>
  </si>
  <si>
    <t xml:space="preserve">851/QĐ-UBND ngày 14/5/2021 </t>
  </si>
  <si>
    <t>1991/QĐ-UBND ngày 08/09/2020</t>
  </si>
  <si>
    <t>3185/QĐ-UBND ngày 15/12/2020</t>
  </si>
  <si>
    <t>XII</t>
  </si>
  <si>
    <t>Nước ngoài</t>
  </si>
  <si>
    <t>Ngoài nước</t>
  </si>
  <si>
    <t>Giá trị khối lượng thực hiện từ khởi công đến 31/12/2021</t>
  </si>
  <si>
    <t>Chia theo nguồn vốn</t>
  </si>
  <si>
    <t>XIII</t>
  </si>
  <si>
    <t>CÁC CƠ QUAN, TỔ CHỨC</t>
  </si>
  <si>
    <t>Chi đầu tư và hỗ trợ cho các doanh nghiệp cung cấp sản phẩm, dịch vụ công ích do Nhà nước đặt hàng, các tổ chức kinh tế, các tổ chức tài chính của địa phương theo quy định của pháp luật</t>
  </si>
  <si>
    <t>CHI ĐẦU TƯ PHÁT TRIỂN (KHÔNG KỂ CHƯƠNG TRÌNH MỤC TIÊU QUỐC GIA)</t>
  </si>
  <si>
    <t>CHI THƯỜNG XUYÊN (KHÔNG KỂ CHƯƠNG TRÌNH MỤC TIÊU QUỐC GIA)</t>
  </si>
  <si>
    <t>CHI CHƯƠNG TRÌNH MTQG</t>
  </si>
  <si>
    <t>CHI ĐẦU TƯ PHÁT TRIỂN</t>
  </si>
  <si>
    <t>CHI THƯỜNG XUYÊN</t>
  </si>
  <si>
    <t>CHI CHUYỂN NGUỒN SANG NGÂN SÁCH NĂM SAU</t>
  </si>
  <si>
    <t>CHI ĐẦU TƯ PHÁT TRIỂN KHÁC (Chưa phân bổ chi tiết)</t>
  </si>
  <si>
    <t>DỰ TOÁN CHI CHƯƠNG TRÌNH MỤC TIÊU QUỐC GIA NGÂN SÁCH CẤP TỈNH VÀ NGÂN SÁCH HUYỆN</t>
  </si>
  <si>
    <t>Biểu số 46/CK-NSNN</t>
  </si>
  <si>
    <t>Biểu số 48/CK-NSNN</t>
  </si>
  <si>
    <t>Biểu số 47/CK-NSNN</t>
  </si>
  <si>
    <t>Biểu số 49/CK-NSNN</t>
  </si>
  <si>
    <t>CHIA RA</t>
  </si>
  <si>
    <t>UBND TỈNH YÊN BÁI</t>
  </si>
  <si>
    <t>UBND TỈNH YÊN BÁI                                                                                         Biểu số 50/CK-NSNN</t>
  </si>
  <si>
    <t>Biểu số 51/CK-NSNN</t>
  </si>
  <si>
    <t>Biểu số 52/CK-NSNN</t>
  </si>
  <si>
    <t>DỰ TOÁN CHI ĐẦU TƯ PHÁT TRIỂN CỦA NGÂN SÁCH CẤP TỈNH</t>
  </si>
  <si>
    <t>Biểu số 53/CK-NSNN</t>
  </si>
  <si>
    <t>DỰ TOÁN CHI THƯỜNG XUYÊN CỦA NGÂN SÁCH CẤP TỈNH</t>
  </si>
  <si>
    <t>Biểu số 54/CK-NSNN</t>
  </si>
  <si>
    <t>Biểu số 55/CK-NSNN</t>
  </si>
  <si>
    <t>Biểu số 56/CK-NSNN</t>
  </si>
  <si>
    <t>Đơn vị tính: Triệu đồng</t>
  </si>
  <si>
    <t>DỰ TOÁN CHI BỔ SUNG CÓ MỤC TIÊU TỪ NGÂN SÁCH CẤP TỈNH</t>
  </si>
  <si>
    <t>- Thuế giá trị gia tăng, thu nhập doanh nghiệp</t>
  </si>
  <si>
    <t>- Thuế tài nguyên</t>
  </si>
  <si>
    <t xml:space="preserve">- Thuế tài nguyên </t>
  </si>
  <si>
    <t>- Thu thuỷ điện từ 10 MW trở lên</t>
  </si>
  <si>
    <t>- Thu từ hoạt động thuỷ điện dưới 10 MW</t>
  </si>
  <si>
    <t>- Thuế giá trị gia tăng, thu nhập doanh nghiệp, tài nguyên, tiêu thụ đặc biệt</t>
  </si>
  <si>
    <t>- Trong đó: thuế thu nhập cá nhân thu từ đơn vị do Cục Thuế tỉnh quản lý thuế</t>
  </si>
  <si>
    <t>TỔNG CỘNG</t>
  </si>
  <si>
    <t>Bộ chỉ huy Quân sự tỉnh Yên Bái</t>
  </si>
  <si>
    <t>Công an tỉnh Yên Bái</t>
  </si>
  <si>
    <t>Đầu tư cơ sở hạ tầng công nghệ thông tin phục vụ chuyển đổi số cho cơ quan nhà nước tỉnh Yên Bái</t>
  </si>
  <si>
    <t>Văn phòng Ủy ban nhân dân tỉnh Yên Bái</t>
  </si>
  <si>
    <t>CHI Y TẾ, DÂN SỐ VÀ GIA ĐINH</t>
  </si>
  <si>
    <t>E</t>
  </si>
  <si>
    <t>CHI THÔNG TIN VĂN HÓA</t>
  </si>
  <si>
    <t>Ban QLDA đầu tư xây dựng thành phố Yên Bái</t>
  </si>
  <si>
    <t>Khu di tích lịch sử bến phà Âu Lâu, thành phố Yên Bái</t>
  </si>
  <si>
    <t>Trung tâm văn hóa - thể thao thị xã Nghĩa Lộ</t>
  </si>
  <si>
    <t>F</t>
  </si>
  <si>
    <t>Dự án Đầu tư xây dựng hệ thống xử lý chất thải cho Bệnh viện đa khoa huyện Lục Yên và 08 phòng khám đa khoa khu vực - tỉnh Yên Bái</t>
  </si>
  <si>
    <t>G</t>
  </si>
  <si>
    <t>CHI HOẠT ĐỘNG KINH TẾ</t>
  </si>
  <si>
    <t xml:space="preserve">Cải tạo đường liên xã Yên Bình - Bạch Hà - Vũ Linh, huyện Yên Bình, tỉnh Yên Bái </t>
  </si>
  <si>
    <t>Cầu Trần Phú, thị trấn Nông trường Trần Phú, huyện Văn Chấn</t>
  </si>
  <si>
    <t>Đường nối quốc lộ 32 với cao tốc Nội Bài - Lào Cai (IC14)</t>
  </si>
  <si>
    <t xml:space="preserve">Cải tạo, nâng cấp đường Yên Thế - Vĩnh Kiên, huyện Yên Bình và huyện Lục Yên </t>
  </si>
  <si>
    <t>Đường nối Quốc lộ 70, quốc lộ 32C, Quốc lộ 37 với cao tốc Nội Bài - Lào Cai</t>
  </si>
  <si>
    <t>Cầu Tô Mậu, huyện Lục Yên</t>
  </si>
  <si>
    <t>Cải tạo, nâng cấp đường Nghĩa Tâm - Trung Sơn, huyện Văn Chấn</t>
  </si>
  <si>
    <t>Quy hoạch chung thị trấn Trạm Tấu và vùng phụ cần đến năm 2035</t>
  </si>
  <si>
    <t>X</t>
  </si>
  <si>
    <t xml:space="preserve">Tiểu dự án giải phóng mặt bằng đường Tân Nguyên - Phan Thanh - An Phú (đoạn Minh Tiến ÷ An Phú), huyện Lục Yên </t>
  </si>
  <si>
    <t>Nâng cấp đường vành đai thị trấn MCC</t>
  </si>
  <si>
    <t>XIV</t>
  </si>
  <si>
    <t>Càu Ngòi Hút, xã Phong Dụ Thượng, huyện Văn Yên</t>
  </si>
  <si>
    <t>XV</t>
  </si>
  <si>
    <t>Xây dựng khu tái định cư tập trung trên địa bàn xã Giới Phiên thành phố Yên Bái</t>
  </si>
  <si>
    <t>Xây dựng khu tái định cư tập trung trên địa bàn phường Yên Ninh thành phố Yên Bái</t>
  </si>
  <si>
    <t>XVI</t>
  </si>
  <si>
    <t>Đường đến Trung tâm xã Phù Nham, thị xã Nghĩa Lộ</t>
  </si>
  <si>
    <t>Hồ điều hòa kết hợp tiểu công viên tại phường Cầu Thia, thị xã Nghia Lộ</t>
  </si>
  <si>
    <t>XVII</t>
  </si>
  <si>
    <t>Bố trì vốn thực hiện nhiệm vụ chuẩn bị đầu tư</t>
  </si>
  <si>
    <t>XVIII</t>
  </si>
  <si>
    <t>Các quy hoạch khác sau khi đủ điểu kiện</t>
  </si>
  <si>
    <t>XIX</t>
  </si>
  <si>
    <t>Các dự án khởi công mới năm 2023</t>
  </si>
  <si>
    <t>XX</t>
  </si>
  <si>
    <t>Bố trí đề án phát triển GTNT</t>
  </si>
  <si>
    <t>H</t>
  </si>
  <si>
    <t>Rà soát, chuẩn bị thực hiện các dự án ODA, NGO</t>
  </si>
  <si>
    <t>Di chuyển, cải tạo, sửa chữa một số trụ sở làm việc cơ quan tỉnh Yên Bái ( Đợt 5)</t>
  </si>
  <si>
    <t>Bố trí vốn hỗ trợ đầu tư xây dựng trụ sở xã</t>
  </si>
  <si>
    <t>Nâng cấp, mở rộng Trung tâm Công tác xã hội và Bảo trợ xã hội tỉnh Yên Bái</t>
  </si>
  <si>
    <t>2490/QĐ-UBND ngày 15/10/2020; 844/QĐ-UBND ngày 27/5/2022</t>
  </si>
  <si>
    <t>2533/QĐ-UBND ngày 30/10/2019;
2879/QĐ-UBND ngày 20/12/2021</t>
  </si>
  <si>
    <t>2490/QĐ-UBND ngày 15/10/2020;
2569/QĐ-UBND ngày 22/11/2021</t>
  </si>
  <si>
    <t xml:space="preserve"> 2279/QĐ-UBND ngày 22/11/2022</t>
  </si>
  <si>
    <t>274/QĐ-UBND ngày09/02/2021; 1966/QĐ-UBND ngày 31/10/2022</t>
  </si>
  <si>
    <t>1351/QĐ-UBND ngày 03/7/2020; 3294/QĐ-UBND ngày 23/12/2020; 1882/QĐ-UBND ngày 19/10/2022</t>
  </si>
  <si>
    <t>1412/QĐ-UBND ngày 09/7/2020; 1882/QĐ-UBND ngày 19/10/2022</t>
  </si>
  <si>
    <t>1520/QĐ-UBND ngày 17/7/2020; 1882/QĐ-UBND ngày 19/10/2022</t>
  </si>
  <si>
    <t xml:space="preserve">3124/QĐ-UBND ngày 11/12/2020; 3134/QĐ-UBND ngày 11/12/2020; 1656/QĐ-UBND ngày 06/8/2021 </t>
  </si>
  <si>
    <t>257/QĐ-UBND ngày 08/02/2021; 3086/QĐ-UBND ngày 31/12/2021</t>
  </si>
  <si>
    <t>54/NQ-HĐND ngày 10/11/2020; 1779/QĐ-UBND ngày 19/8/2021; 1767/QĐ-UBND ngày 07/10/2022</t>
  </si>
  <si>
    <t>54/NQ-HĐND ngày 10/11/2020; 1721/QĐ-UBND ngày 13/8/2021</t>
  </si>
  <si>
    <t xml:space="preserve"> 3138/QĐ-UBND ngày 11/12/2020; 02/NQ-HĐND ngày 19/4/2021; 2970/QĐ-UBND ngày 29/12/2021; 1685/QĐ-UBND ngày 28/9/2022</t>
  </si>
  <si>
    <t>2967/QĐ-UBND ngày 28/12/2021</t>
  </si>
  <si>
    <t xml:space="preserve"> 1964/QĐ-UBND ngày 13/9/2021</t>
  </si>
  <si>
    <t>112/QĐ-UBND ngày 25/01/2021</t>
  </si>
  <si>
    <t>1236/QĐ-BTNMT 30/5/2016; 930/QĐ-TTg 30/5/2016; QĐ 2019/QĐ-UBND ngày 7/9/20106; QĐ 3000/QĐ-UBND ngày 29/11/2019; 3046/QĐ-UBND ngày 31/12/2021</t>
  </si>
  <si>
    <t>1571/QĐ-UBND ngày 14/10/2011; 1910/QĐ-UBND ngày 22/10/2014; 1202/QĐ-UBND ngày18/6/2021; 3086/QĐ-UBND ngày 31/12/2021</t>
  </si>
  <si>
    <t>1371/QĐ-UBND ngày 11/7/2016;
556/QĐ-UBND ngày 08/4/2022</t>
  </si>
  <si>
    <t>887/QĐ-UBND ngày 09/6/2022</t>
  </si>
  <si>
    <t>2999/QĐ-UBND ngày 30/12/2021; 236/QĐ-UBND ngày 24/02/2022</t>
  </si>
  <si>
    <t>1053/QĐ-UBND ngày 04/7/2022</t>
  </si>
  <si>
    <t>1970/QĐ-UBND ngày 31/10/2022</t>
  </si>
  <si>
    <t xml:space="preserve">1508/QĐ-UBND ngày 17/7/2020; 2069/QĐ-UBND ngày 04/11/2022 </t>
  </si>
  <si>
    <t>1516/QĐ-UBND ngày 26/7/2021;
1226/QĐ-UBND ngày 26/7/2022</t>
  </si>
  <si>
    <t>527/QĐ-UBND ngày 06/4/2022</t>
  </si>
  <si>
    <t>2026/QĐ-UBND ngày 31/10/2017; 20/NQ-HĐND ngày 04/7/2020; 17/NQ-HĐND ngày 06/7/2022</t>
  </si>
  <si>
    <t xml:space="preserve"> 3073/QĐ-UBND ngày 07/12/2020;
304/QĐ-UBND ngày 04/3/2022</t>
  </si>
  <si>
    <t>2252/QĐ-UBND ngày 17/11/2022</t>
  </si>
  <si>
    <t>1836/QĐ-UBND ngày 14/10/2022</t>
  </si>
  <si>
    <t>1835/QĐ-UBND ngày 14/10/2022</t>
  </si>
  <si>
    <t>90/QĐ-UBND ngày 21/01/2022</t>
  </si>
  <si>
    <t>422/QĐ-UBND ngày 25/3/2021</t>
  </si>
  <si>
    <t>0</t>
  </si>
  <si>
    <t>591/QĐ-UBND ngày 08/4/2021; 192/QĐ-UBND ngày 15/02/2022</t>
  </si>
  <si>
    <t>526/QĐ-UBND ngày 06/4/2022</t>
  </si>
  <si>
    <t>3134/QĐ-UBND ngày 11/12/2020;
966/QĐ-UBND ngày 22/6/2022</t>
  </si>
  <si>
    <t>QĐ 1033/QĐ-UBND ngày 30/6/2022</t>
  </si>
  <si>
    <t>Chương trình mục tiêu quốc gia PTKTXH ĐBDTTS</t>
  </si>
  <si>
    <t>Trường Cao đẳng nghề Yên Bái</t>
  </si>
  <si>
    <t>Ban Quản lý dự án đầu tư xây dựng tỉnh Yên Bái</t>
  </si>
  <si>
    <t>Phân bổ chi tiết sau</t>
  </si>
  <si>
    <t xml:space="preserve"> CHO TỪNG CƠ QUAN, TỔ CHỨC THEO LĨNH VỰC NĂM 2023</t>
  </si>
  <si>
    <t>Biểu số 57/CK-NSNN</t>
  </si>
  <si>
    <t>CHI SỰ NGHIỆP KHOA HỌC VÀ CÔNG NGHỆ</t>
  </si>
  <si>
    <t>2019-2025</t>
  </si>
  <si>
    <t>3179/QĐ-UBND Ngày 14/12/2020</t>
  </si>
  <si>
    <t>2361/QĐ-UBND ngày 29/10/2021</t>
  </si>
  <si>
    <t>818/QĐ-UBND ngày 26/5/2022</t>
  </si>
  <si>
    <t>Văn phòng UBND tỉnh</t>
  </si>
  <si>
    <t>Chưa phân bổ chi tiết</t>
  </si>
  <si>
    <t>Sở Công thương</t>
  </si>
  <si>
    <t>Chương trình mục tiêu quốc gia phát triển KTXH vùng đồng bào DTTS &amp;MN</t>
  </si>
  <si>
    <t>Chương trình mục tiêu quốc gia Giảm nghèo bền vững</t>
  </si>
  <si>
    <t>Chương trình mục tiêu quốc gia Xây dựng nông thôn mới</t>
  </si>
  <si>
    <t>Trường cao đẳng Yên Bái</t>
  </si>
  <si>
    <t>Cục thống kê tỉnh</t>
  </si>
  <si>
    <t>Văn phòng Ủy ban nhân dân tỉnh và các đơn vị trực thuộc</t>
  </si>
  <si>
    <t>Ban đại diện hội người cao tuổi tỉnh</t>
  </si>
  <si>
    <t>Tổng chi trong cân đối ngân sách huyện năm 2023</t>
  </si>
  <si>
    <t>CÂN ĐỐI NGÂN SÁCH ĐỊA PHƯƠNG NĂM 2024</t>
  </si>
  <si>
    <t xml:space="preserve"> VÀ NGÂN SÁCH HUYỆN NĂM 2024</t>
  </si>
  <si>
    <t>Bổ sung tiền lương cơ sở 1,8 triệu đồng/tháng</t>
  </si>
  <si>
    <t>Bổ sung tiền lương cơ sở 1,8 triệu đồng/tháng, bổ sung các chính sách, chế độ</t>
  </si>
  <si>
    <t>Bổ sung tiền lương cơ sở và các chế độ, chính sách</t>
  </si>
  <si>
    <t>Văn phòng CĐĐP Chương trình nông thôn mới</t>
  </si>
  <si>
    <t xml:space="preserve">Sở Xây dựng </t>
  </si>
  <si>
    <t>GIỮA NGÂN SÁCH CÁC CẤP CHÍNH QUYỀN ĐỊA PHƯƠNG NĂM 2024</t>
  </si>
  <si>
    <t>Doanh trại Đại đội C20, Đại đội 27 và đơn vị trực thuộc</t>
  </si>
  <si>
    <t>Trụ sở làm việc của Ban Chỉ huy Quân sự cấp xã (đợt 1)</t>
  </si>
  <si>
    <t>1318/QĐ-UBND ngày 25/7/2023</t>
  </si>
  <si>
    <t>1111/QĐ-UBND ngày 29/6/2023</t>
  </si>
  <si>
    <t>Lũy kế vốn đã bố trí đến 31/12/2023</t>
  </si>
  <si>
    <t>Dự án đầu tư xây dựng công trình Trụ sở công an các phường trên địa bàn tỉnh Yên Bái</t>
  </si>
  <si>
    <t>Mở rộng cơ sở làm việc Công an huyện Văn Chấn thuộc Công an tỉnh Yên Bái</t>
  </si>
  <si>
    <t xml:space="preserve">Mua sắm trang thiết bị phục vụ yêu cầu công tác cho lực lượng kỹ thuật hình sự Công an tỉnh </t>
  </si>
  <si>
    <t>Mua sắm, lắp đặt trang thiết bị cho Phòng An ninh mạng và phòng, chống tội phạm sử dụng công nghệ cao thuộc Công an tỉnh Yên Bái</t>
  </si>
  <si>
    <t>6401/QĐ-BCA-H02 ngày 19/9/2023</t>
  </si>
  <si>
    <t>01/NQ-HĐND ngày 19/4/2021; 04/NQ-HĐND ngày 12/4/2023 (CTĐT)</t>
  </si>
  <si>
    <t>447/QĐ-UBND ngày 31/3/2023 (CTĐT)</t>
  </si>
  <si>
    <t>Kế hoạch vốn năm 2024</t>
  </si>
  <si>
    <t>2023-2024</t>
  </si>
  <si>
    <t>2021-2025</t>
  </si>
  <si>
    <t>Dự án đầu tư xây dựng mới, nâng cấp, cải tạo và mua sắm trang thiết bị cho 07 Trung tâm Y tế tuyến huyện, tỉnh Yên Bái</t>
  </si>
  <si>
    <t>Dự án đầu tư nâng cấp, cải tạo và mua sắm trang thiết bị Trung tâm Kiểm soát bệnh tật (CDC) tỉnh Yên Bái</t>
  </si>
  <si>
    <t>28/NQ-HĐND ngày 31/8/2022; 396/QĐ-UBND ngày 27/3/2023</t>
  </si>
  <si>
    <t>1480/QĐ-UBND ngày 26/8/2022; 397/QĐ-UBND ngày 27/3/2023</t>
  </si>
  <si>
    <t>Chương trình MTQG phát triển kinh tế xã hội vùng đồng bào dân tộc thiểu số và miền núi</t>
  </si>
  <si>
    <t>Dự án 6: Bảo tồn, phát huy giá trị văn hóa truyền thống tốt đẹp của các dân tộc thiểu số gắn với phát triển du lịch</t>
  </si>
  <si>
    <t>Huyện Mù Cang chải</t>
  </si>
  <si>
    <t>ỦY BAN NHÂN DÂN TỈNH YÊN BÁI</t>
  </si>
  <si>
    <t>DỰ TOÁN CHI ĐẦU TƯ PHÁT TRIỂN CỦA NGÂN SÁCH CẤP TỈNH CHO TỪNG CƠ QUAN, TỔ CHỨC THEO LĨNH VỰC NĂM 2024</t>
  </si>
  <si>
    <t>(Dự toán đã được Hội đồng nhân dân tỉnh quyết định)</t>
  </si>
  <si>
    <t>Chi quốc phòng</t>
  </si>
  <si>
    <t xml:space="preserve">Chi an ninh </t>
  </si>
  <si>
    <t>Chi giáo dục đào tạo và dạy nghề</t>
  </si>
  <si>
    <t>Chi văn hóa thông tin</t>
  </si>
  <si>
    <t>Chi phát thanh, truyền hình</t>
  </si>
  <si>
    <t>Chi QLNN đảng, đoàn thể</t>
  </si>
  <si>
    <t>Chi bảo đảm xã hội</t>
  </si>
  <si>
    <t>Các lĩnh vực khác</t>
  </si>
  <si>
    <t>Chưa phân bổ</t>
  </si>
  <si>
    <t>UBND huyện Mù Cang Chải</t>
  </si>
  <si>
    <t>UBND huyện Văn Chấn</t>
  </si>
  <si>
    <t>UBND huyện Văn Yên</t>
  </si>
  <si>
    <t>UBND huyện Lục Yên</t>
  </si>
  <si>
    <t>UBND huyện Trấn Yên</t>
  </si>
  <si>
    <t>UBND thị xã Nghĩa Lộ</t>
  </si>
  <si>
    <t>UBND huyện Yên Bình</t>
  </si>
  <si>
    <t>Sở Công thươnng</t>
  </si>
  <si>
    <t>Sở Văn hóa - Thể thao và Du lịch</t>
  </si>
  <si>
    <t>Sở Xây dựng</t>
  </si>
  <si>
    <t>Liên đoàn lao động</t>
  </si>
  <si>
    <t>Trung tâm phát triển quỹ đất</t>
  </si>
  <si>
    <t>Trường Cao đẳng nghề</t>
  </si>
  <si>
    <t>Dự án chưa phân bổ</t>
  </si>
  <si>
    <t xml:space="preserve"> DANH MỤC CÁC CHƯƠNG TRÌNH, DỰ ÁN SỬ DỤNG VỐN NGÂN SÁCH NHÀ NƯỚC NĂM 2024</t>
  </si>
  <si>
    <t>Chủ đầu tư</t>
  </si>
  <si>
    <t>Vốn nước ngoài</t>
  </si>
  <si>
    <t>Ngân sách tỉnh</t>
  </si>
  <si>
    <t>Nguồn trung ương BSMT</t>
  </si>
  <si>
    <t>Nguồn vốn nước ngoài</t>
  </si>
  <si>
    <t>Nguồn vốn vay lại</t>
  </si>
  <si>
    <t>CHI GIÁO DỤC VÀ ĐÀO TẠO</t>
  </si>
  <si>
    <t>Ban QLDA ĐTXD huyện Yên Bình</t>
  </si>
  <si>
    <t>Trường TH&amp;THCS Mông Sơn (Phân hiệu tiểu học)</t>
  </si>
  <si>
    <t>211/QĐ-UBND
ngày 26/7/2023</t>
  </si>
  <si>
    <t>Trường TH&amp;THCS Mông Sơn (Điểm chính)</t>
  </si>
  <si>
    <t>216/QĐ-UBND
ngày 26/7/2023</t>
  </si>
  <si>
    <t>Trường TH&amp;THCS Phú Thịnh</t>
  </si>
  <si>
    <t>1467/QĐ-UBND
ngày 18/8/2023</t>
  </si>
  <si>
    <t>Trường TH&amp;THCS Vĩnh Kiên</t>
  </si>
  <si>
    <t>1465/QĐ-UBND
ngày 18/8/2023</t>
  </si>
  <si>
    <t>Trường mầm non Cảm Ân</t>
  </si>
  <si>
    <t>212/QĐ-UBND 
ngày 26/7/2023</t>
  </si>
  <si>
    <t>Trường TH&amp;THCS Vũ Linh</t>
  </si>
  <si>
    <t>1476/QĐ-UBND 
ngày 18/8/2023</t>
  </si>
  <si>
    <t>Trường mầm non Vũ Linh</t>
  </si>
  <si>
    <t>217/QĐ-UBND
 ngày 26/7/2023</t>
  </si>
  <si>
    <t>Trường TH&amp;THCS Xuân Long (Điểm chính)</t>
  </si>
  <si>
    <t>1466/QĐ-UBND
 ngày 18/8/2023</t>
  </si>
  <si>
    <t>Trường TH&amp;THCS Bạch Hà</t>
  </si>
  <si>
    <t>1479/QĐ-UBND
 ngày 18/8/2023</t>
  </si>
  <si>
    <t>Trường TH&amp;THCS Đại Minh (phân hiệu THCS)</t>
  </si>
  <si>
    <t>213/QĐ-UBND
 ngày 26/7/2023</t>
  </si>
  <si>
    <t>Trường TH&amp;THCS Hán Đà</t>
  </si>
  <si>
    <t>1378/QĐ-UBND
 ngày 03/8/2023</t>
  </si>
  <si>
    <t>Trường TH&amp;THCS Cảm Ân</t>
  </si>
  <si>
    <t>215/QĐ-UBND
 ngày 26/7/2023</t>
  </si>
  <si>
    <t>Chương trình Mục tiêu quốc gia</t>
  </si>
  <si>
    <t>Dự án 5: Phát triển giáo dục đào tạo nâng cao chất lượng nguồn nhân lực</t>
  </si>
  <si>
    <t>Ban Quản lý dự án ĐTXD huyện Mù Cang Chải</t>
  </si>
  <si>
    <t>Ban Quản lý dự án ĐTXD huyện Trạm Tấu</t>
  </si>
  <si>
    <t>Ban Quản lý dự án ĐTXD huyện Văn Yên</t>
  </si>
  <si>
    <t>Ban Quản lý dự án ĐTXD huyện Lục Yên</t>
  </si>
  <si>
    <t>Ban Quản lý dự án ĐTXD huyện Yên Bình</t>
  </si>
  <si>
    <t>Chương trình MTQG giảm nghèo bền vững</t>
  </si>
  <si>
    <t>Dự án 1: Hỗ trợ phát triển hạ tầng kinh tế xã hội các huyện nghèo</t>
  </si>
  <si>
    <t>Dự án 4: Phát triển giáo dục nghề nghiệp, việc làm bền vững</t>
  </si>
  <si>
    <t>CHI SỰ NGHIỆP KHOA HỌC VÀ CÔNG NGHÊ</t>
  </si>
  <si>
    <t>3179/QĐ-UBND ngày 14/12/2020; 983/QĐ-UBND ngày 12/6/2023</t>
  </si>
  <si>
    <t>Dự án  "Đầu tư xây dựng và phát triển hệ thống cung ứng dịch vụ tuyến cơ sở"</t>
  </si>
  <si>
    <t>Ban QLDA ĐTXD tỉnh Yên Bái</t>
  </si>
  <si>
    <t>1745/QĐ-UBND ngày 10/8/2020;
1265/QĐ-UBND ngày 01/8/2022;
1763/QĐ-UBND ngày 29/9/2023</t>
  </si>
  <si>
    <t>1206/QĐ-UBND ngày 16/6/2020; 148/QĐ-UBND ngày 15/7/2020; 3291/QĐ-UBND ngày 23/12/2020; 3086/QĐ-UBND ngày 31/12/2021; 855/QĐ-UBND ngày 03/6/2022</t>
  </si>
  <si>
    <t>Cải tạo  đường liên  xã Yên Bình - Bạch Hà - Vũ Linh, huyện Yên Bình, tỉnh Yên Bái</t>
  </si>
  <si>
    <t>2490/QĐ-UBND ngày 15/10/2020;
2361/QĐ-UBND ngày 29/10/2021</t>
  </si>
  <si>
    <t>Đường trục chính cụm công nghiệp Phú Thịnh, huyện Yên Bình, tỉnh Yên Bái</t>
  </si>
  <si>
    <t>01/NQ-HĐND ngày 30/3/2022; 898/QĐ-UBND ngày 02/6/2023</t>
  </si>
  <si>
    <t>289/QĐ-TTg ngày 18/3/2019; 466/QĐ-UBND ngày 21/3/2019; QĐ 26/QĐ-TTG ngày 06/01/2020; QĐ 400/QĐ-UBND ngày 3/3/2020</t>
  </si>
  <si>
    <t>724/QĐ-TTg  28/4/2016; QĐ 3154/QĐ-UBND  05/12/2017</t>
  </si>
  <si>
    <t>Kè chống sạt lở và phát triển cơ sở hạ tầng hai bờ sông Hồng, tỉnh Yên Bái</t>
  </si>
  <si>
    <t>500/QĐ-UBND ngày 24/3/2021; 02/NQ-HĐND ngày 19/4/2021</t>
  </si>
  <si>
    <t>558/QĐ-UBND ngày 31/3/2021; 02/NQ-HĐND ngày 19/4/2021</t>
  </si>
  <si>
    <t>Cầu Đại Phác, huyện Văn Yên</t>
  </si>
  <si>
    <t>497/QĐ-UBND ngày 07/4/2023 (CTĐT)</t>
  </si>
  <si>
    <t>Đường nối Quốc lộ 32 với đường cao tốc Nội Bài - Lào Cai (IC15)</t>
  </si>
  <si>
    <t>H. Văn Yên và H. Văn Chấn</t>
  </si>
  <si>
    <t>3447/QĐ-UBND ngày 31/12/2020; 3086/QĐ-UBND ngày 31/12/2021; 17/NQ-HĐND ngày 08/7/2023 (CTĐT)</t>
  </si>
  <si>
    <t>Đường nối Quốc lộ 70, Quốc lộ 32C, Quốc lộ 37 với cao tốc Nội Bài - Lào Cai</t>
  </si>
  <si>
    <t>54/NQ-HĐND ngày 10/11/2020; 02/NQ-HĐND ngày 19/4/2021; 1964/QĐ-UBND ngày 13/9/2021</t>
  </si>
  <si>
    <t>54/NQ-HĐND ngày 10/11/2020; 1779/QĐ-UBND ngày 19/8/2021; 28/NQ-HĐND ngày 31/8/2022; 1767/QĐ-UBND ngày 07/10/2022; 1704/QĐ-UBND ngày 21/9/2023; 72/NQ-HĐND ngày 08/12/2023</t>
  </si>
  <si>
    <t xml:space="preserve"> 3138/QĐ-UBND ngày 11/12/2020; 02/NQ-HĐND ngày 19/4/2021; 2970/QĐ-UBND ngày 29/12/2021; 1685/QĐ-UBND ngày 28/9/2022; 22/NQ-HĐND ngày 08/7/2023</t>
  </si>
  <si>
    <t>H. Văn Yên và H. Trấn Yên</t>
  </si>
  <si>
    <t>2570/QĐ-UBND ngày 22/11/2021; 04/NQ-HĐND ngày 12/4/2023</t>
  </si>
  <si>
    <t>Đường kết nối Mường La (Sơn La), Than Uyên, Tân Uyên (Lai Châu), Mù Cang Chải, Văn Chấn, Văn Yên (Yên Bái) với đường cao tốc Nội Bài - Lào Cai (IC15)</t>
  </si>
  <si>
    <t>Các huyện: MCC, VC, VY</t>
  </si>
  <si>
    <t>54/NQ-HĐND ngày 10/11/2020; 1721/QĐ-UBND ngày 13/8/2021; 16/NQ-HĐND ngày 08/7/2023 (CTĐT)</t>
  </si>
  <si>
    <t>Đường nối quốc lộ 32C với quốc lộ 37 và đường Yên Ninh, thành phố Yên Bái</t>
  </si>
  <si>
    <t>1351/QĐ-UBND ngày 03/7/2020; 3294/QĐ-UBND ngày 23/12/2020; 1882/QĐ-UBND ngày 19/10/2022; 571/QĐ-UBND ngày 19/4/2023</t>
  </si>
  <si>
    <t>Đường nối Quốc lộ 37, Quốc lộ 32C với đường cao tốc Nội Bài - Lào Cai, tỉnh Yên Bái</t>
  </si>
  <si>
    <t>1520/QĐ-UBND ngày 17/7/2020; 3086/QĐ-UBND ngày 31/12/2021</t>
  </si>
  <si>
    <t>2490/QĐ-UBND ngày 15/10/2020; 112/QĐ-UBND ngày 25/01/2021</t>
  </si>
  <si>
    <t>3184/QĐ-UBND ngày 15/12/2020</t>
  </si>
  <si>
    <t xml:space="preserve">Cải tạo, nâng cấp đường Văn Chấn (Yên Bái) - Yên Lập (Phú Thọ) </t>
  </si>
  <si>
    <t>Cải tạo, nâng cấp đường Yên Thế - Vĩnh Kiên, huyện Yên Bình và huyện Lục Yên</t>
  </si>
  <si>
    <t>H. Yên Bình và H. Lục Yên</t>
  </si>
  <si>
    <t>2967/QĐ-UBND ngày 28/12/2021; 04/NQ-HĐND ngày 12/4/2023; 1703/QĐ-UBND ngày 21/9/2023</t>
  </si>
  <si>
    <t>Đê chống ngập sông Hồng khu vực xã Giới Phiên, thành phố Yên Bái</t>
  </si>
  <si>
    <t>48/TT.HĐND ngày 30/3/2018; 2254/QĐ-UBND 29/10/2018</t>
  </si>
  <si>
    <t>TP. Yên Bái và H. Yên Bình</t>
  </si>
  <si>
    <t>Chợ thị trấn Thác Bà</t>
  </si>
  <si>
    <t>1760/QĐ-UBND
 ngày 29/9/2023</t>
  </si>
  <si>
    <t>Chợ  xã Mông Sơn</t>
  </si>
  <si>
    <t>208/QĐ-UBND
ngày 26/7/2023</t>
  </si>
  <si>
    <t>Cấp nước sạch tập trung xã Thịnh Hưng</t>
  </si>
  <si>
    <t>206/QĐ-UBND
 ngày 26/7/2023</t>
  </si>
  <si>
    <t>Cấp nước sinh hoạt tập trung xã Cảm Ân</t>
  </si>
  <si>
    <t>233/QĐ-UBND ngày 29/8/2023</t>
  </si>
  <si>
    <t>Cấp nước sinh hoạt tập trung xã Vũ Linh</t>
  </si>
  <si>
    <t>235/QĐ-UBND ngày 29/8/2023</t>
  </si>
  <si>
    <t>Cấp nước sinh hoạt tập trung xã Bảo Ái</t>
  </si>
  <si>
    <t>236/QĐ-UBND ngày 29/8/2023</t>
  </si>
  <si>
    <t>Cấp nước sinh hoạt tập trung xã Xuân Lai</t>
  </si>
  <si>
    <t>237/QĐ-UBND ngày 29/8/2023</t>
  </si>
  <si>
    <t>Cấp nước sinh hoạt tập trung xã Cảm Nhân</t>
  </si>
  <si>
    <t>238/QĐ-UBND ngày 29/8/2023</t>
  </si>
  <si>
    <t>Cấp nước sinh hoạt tập trung xã Phúc An</t>
  </si>
  <si>
    <t>239/QĐ-UBND ngày 29/8/2023</t>
  </si>
  <si>
    <t>Cấp nước sinh hoạt tập trung xã Xuân Long</t>
  </si>
  <si>
    <t>240/QĐ-UBND ngày 29/8/2023</t>
  </si>
  <si>
    <t>Ban QLDA đầu tư xây dựng huyện Trấn Yên</t>
  </si>
  <si>
    <t>Tiểu dự án giải phóng mặt bằng Khu, cụm công nghiệp</t>
  </si>
  <si>
    <t>TP.Yên Bái</t>
  </si>
  <si>
    <t>Chương trình mục tiêu quốc gia</t>
  </si>
  <si>
    <t>12.1</t>
  </si>
  <si>
    <t>a</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</si>
  <si>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</si>
  <si>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</si>
  <si>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b</t>
  </si>
  <si>
    <t>Dự án 1: Giải quyết tình trạng thiếu đất ở, nhà ở, đất sản xuất, nước sinh hoạt (  Hỗ trợ Nhà ở)</t>
  </si>
  <si>
    <t>Dự án 1: Giải quyết tình trạng thiếu đất ở, nhà ở, đất sản xuất, nước sinh hoạt ( Hỗ trợ nước sinh hoạt)</t>
  </si>
  <si>
    <t>c</t>
  </si>
  <si>
    <t>d</t>
  </si>
  <si>
    <t>e</t>
  </si>
  <si>
    <t>g</t>
  </si>
  <si>
    <t>h</t>
  </si>
  <si>
    <t>i</t>
  </si>
  <si>
    <t>Ban Quản lý dự án ĐTXD thị xã Nghĩa Lộ</t>
  </si>
  <si>
    <t>12.2</t>
  </si>
  <si>
    <t>12.3</t>
  </si>
  <si>
    <t>HUYỆN YÊN BÌNH</t>
  </si>
  <si>
    <t>HUYỆN VĂN YÊN</t>
  </si>
  <si>
    <t>HUYỆN TRẠM TẤU</t>
  </si>
  <si>
    <t xml:space="preserve">HUYỆN VĂN CHẤN </t>
  </si>
  <si>
    <t>HUYỆN TRẤN YÊN</t>
  </si>
  <si>
    <t xml:space="preserve">HUYỆN LỤC YÊN </t>
  </si>
  <si>
    <t xml:space="preserve">THỊ XÃ NGHĨA LỘ </t>
  </si>
  <si>
    <t>Ban QLDA đầu tư xây dựng Thị xã Nghĩa Lộ</t>
  </si>
  <si>
    <t xml:space="preserve">THÀNH PHỐ YÊN BÁI </t>
  </si>
  <si>
    <t>Trung tâm Hội nghị tỉnh Yên Bái</t>
  </si>
  <si>
    <t>51/NQ-HĐND ngày 02/10/2020; 832/QĐ-UBND ngày 25/5/2023</t>
  </si>
  <si>
    <t>Trụ sở Tỉnh ủy và các ban Đảng</t>
  </si>
  <si>
    <t>2656/QĐ-UBND ngày 27/12/2022</t>
  </si>
  <si>
    <t>Liên đoàn Lao động tỉnh Yên Bái</t>
  </si>
  <si>
    <t>Đầu tư xây dựng các hạng mục phụ trợ, hạ tầng kỹ thuật ngoài nhà và bổ sung hoàn thiện nội thất, trang thiết bị công trình Nhà thi đấu thể dục - thể thao của Liên đoàn Lao động tỉnh Yên Bái (giai đoạn 2)</t>
  </si>
  <si>
    <t>5302/QĐ-UBND ngày 13/9/2022</t>
  </si>
  <si>
    <t>Ban QLDA ĐTXD huyện Trấn Yên</t>
  </si>
  <si>
    <t>Trung tâm Bồi dưỡng chính trị huyện Trấn Yên</t>
  </si>
  <si>
    <t>176/QĐ-UBND ngày 01/02/2021; 594/QĐ-UBND ngày 21/4/2023</t>
  </si>
  <si>
    <t>Trụ sở xã Lương Thịnh</t>
  </si>
  <si>
    <t xml:space="preserve">1653/QĐ-UBND ngày 24/5/2023 </t>
  </si>
  <si>
    <t>Ban QLDA ĐTXD thị xã Nghĩa Lộ</t>
  </si>
  <si>
    <t>Trụ sở xã Nghĩa Lộ</t>
  </si>
  <si>
    <t>586/QĐ-UBND ngày 24/5/2023</t>
  </si>
  <si>
    <t>Trụ sở xã Nghĩa Phúc</t>
  </si>
  <si>
    <t>584/QĐ-UBND ngày 24/5/2023</t>
  </si>
  <si>
    <t>Trụ sở xã Tân Nguyên</t>
  </si>
  <si>
    <t>76/QĐ-UBND ngày 23/5/2023</t>
  </si>
  <si>
    <t xml:space="preserve">Trụ sở xã Mông Sơn </t>
  </si>
  <si>
    <t>77/QĐ-UBND ngày 23/5/2023</t>
  </si>
  <si>
    <t>Ban QLDA ĐTXD huyện Văn Yên</t>
  </si>
  <si>
    <t>Trụ sở xã Đông Cuông</t>
  </si>
  <si>
    <t>1545/QĐ-UBND ngày 14/6/2023</t>
  </si>
  <si>
    <t>Ban QLDA ĐTXD huyện Trạm Tấu</t>
  </si>
  <si>
    <t>Trụ sở xã Bản Mù</t>
  </si>
  <si>
    <t>1079/QĐ-UBND ngày 23/6/2023</t>
  </si>
  <si>
    <t>Ban QLDA ĐTXD huyện Mù Cang Chải</t>
  </si>
  <si>
    <t>Trụ sở xã Nậm Có</t>
  </si>
  <si>
    <t>1082/QĐ-UBND ngày 23/6/2023</t>
  </si>
  <si>
    <t>Sở Lao động - Thương binh và Xã hội</t>
  </si>
  <si>
    <t>Cải tạo, nâng cấp Cơ sở cai nghiện ma túy tỉnh Yên Bái</t>
  </si>
  <si>
    <t xml:space="preserve">1969/QĐ-UBND ngày 30/10/2023 </t>
  </si>
  <si>
    <t>Cải tạo, sửa chữa trụ sở Sở Xây dựng tỉnh Yên Bái</t>
  </si>
  <si>
    <t>1720/QĐ-UBND ngày 26/9/2023</t>
  </si>
  <si>
    <t xml:space="preserve">Cải tạo, sửa chữa trụ sở làm việc Sở Y tế </t>
  </si>
  <si>
    <t>1291/QĐ-UBND ngày 19/7/2023</t>
  </si>
  <si>
    <t>Trung tâm Phát triển quỹ đất tỉnh</t>
  </si>
  <si>
    <t>Sửa chữa tài sản và đầu tư trang thiết bị cho Trung tâm phát triển quỹ đất tỉnh Yên Bái</t>
  </si>
  <si>
    <t>TP.
 Yên Bái</t>
  </si>
  <si>
    <t>1329/QĐ-UBND ngày 26/7/2023</t>
  </si>
  <si>
    <t>Văn phòng Ủy ban nhân dân tỉnh</t>
  </si>
  <si>
    <t>Cải tạo, sửa chữa trụ sở làm việc, nhà bếp ăn Văn phòng Ủy ban nhân dân tỉnh Yên Bái</t>
  </si>
  <si>
    <t>51/NQ-HĐND ngày 02/10/2020; 1017/QĐ-UBND ngày 16/6/2023</t>
  </si>
  <si>
    <t>TP yên bái</t>
  </si>
  <si>
    <t>Sở Văn hóa, Thể thao và Du lịch</t>
  </si>
  <si>
    <t>CHƯA PHÂN BỔ</t>
  </si>
  <si>
    <t>Đề án phát triển giáo dục giai đoạn 2021-2015 và dự án giáo dục khác</t>
  </si>
  <si>
    <t>Bố trí vốn hỗ trợ đầu tư xây dựng trụ sở xã CPB</t>
  </si>
  <si>
    <t>Bố trí cho các dự án sau khi hoàn thành thủ tục</t>
  </si>
  <si>
    <t>Dự phòng cho hạ tầng kỹ thuật cụm công nghiệp</t>
  </si>
  <si>
    <t>Bố trí nhiệm vụ chuẩn bị đầu tư</t>
  </si>
  <si>
    <t>Dự án dự kiến khởi công năm 2024</t>
  </si>
  <si>
    <t>Chương trình MTQG</t>
  </si>
  <si>
    <t>Di chuyển, cải tạo sửa chữa một số trụ sở làm việc cơ quan tỉnh Yên Bái (Đợt 5)</t>
  </si>
  <si>
    <t>34/QĐ-UBND ngày 13/01/2022; 2529/QĐ-UBND ngày 12/12/2022; 37/QĐ-UBND ngày 11/01/2023</t>
  </si>
  <si>
    <t>Văn phòng Đoàn đại biểu Quốc hội và Hội đồng nhân dân tỉnh</t>
  </si>
  <si>
    <t>Cải tạo, sửa chữa trụ sở làm việc Chi cục Thủy lợi và Hội Cựu chiến binh tỉnh Yên Bái</t>
  </si>
  <si>
    <t>903/QĐ-UBND ngày 02/6/2023; 1970/QĐ-UBND ngày 30/10/2023 (CTĐT)</t>
  </si>
  <si>
    <t>Chi cục Thủy lợi</t>
  </si>
  <si>
    <t>Tiểu dự án giải phóng mặt bằng và xây dựng hạ tầng kỹ thuật cụm công nghiệp Bắc Văn Yên</t>
  </si>
  <si>
    <t>509/QĐ-UBND ngày 07/4/2023; 921/QĐ-UBND ngày 05/6/2023; 2198/QĐ-UBND ngày 24/11/2023</t>
  </si>
  <si>
    <t>TX Nghĩa Lộ</t>
  </si>
  <si>
    <t>Đường Bản Mù - Làng Nhì, xã Bản Mù, xã Làng Nhì</t>
  </si>
  <si>
    <t xml:space="preserve">   1990/QĐ-UBND ngày 08/09/2020; 1470/QĐ-UBND ngày 18/8/2023</t>
  </si>
  <si>
    <t>Đường đến trung tâm xã Làng Nhì</t>
  </si>
  <si>
    <t>124/QĐ-UBND ngày 25/01/2019; 2051/QĐ-UBND ngày 11/9/2020; 1471/QĐ-UBND ngày 18/8/2023</t>
  </si>
  <si>
    <t>NĂM 2024</t>
  </si>
  <si>
    <t>Trường Cao đẳng Yên Bái</t>
  </si>
  <si>
    <t>Nguồn ngân sách địa phương</t>
  </si>
  <si>
    <t>Nguồn ngân sách Trung ương</t>
  </si>
  <si>
    <t>CHO NGÂN SÁCH TỪNG HUYỆN NĂM 2024</t>
  </si>
  <si>
    <t>DỰ TOÁN THU, SỐ BỔ SUNG VÀ DỰ TOÁN CHI CÂN ĐỐI NGÂN SÁCH TỪNG HUYỆN NĂM 2024</t>
  </si>
  <si>
    <t xml:space="preserve"> CHO TỪNG CƠ QUAN, TỔ CHỨC THEO LĨNH VỰC NĂM 2024</t>
  </si>
  <si>
    <t>DỰ TOÁN CHI NGÂN SÁCH CẤP TỈNH THEO LĨNH VỰC NĂM 2024</t>
  </si>
  <si>
    <t>DỰ TOÁN CHI NGÂN SÁCH ĐỊA PHƯƠNG, CHI NGÂN SÁCH CẤP TỈNH
VÀ CHI NGÂN SÁCH HUYỆN THEO CƠ CẤU CHI NĂM 2024</t>
  </si>
  <si>
    <t>DỰ TOÁN THU NGÂN SÁCH NHÀ NƯỚC NĂM 2024</t>
  </si>
  <si>
    <t>DỰ TOÁN CHI NGÂN SÁCH CẤP TỈNH CHO TỪNG CƠ QUAN, TỔ CHỨC NĂM 2024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</si>
</sst>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0_ ;\-#,##0\ "/>
    <numFmt numFmtId="167" formatCode="_(* #,##0_);_(* \(#,##0\);_(* &quot;-&quot;??_);_(@_)"/>
  </numFmts>
  <fonts count="129">
    <font>
      <sz val="10"/>
      <name val="Arial"/>
      <family val="0"/>
    </font>
    <font>
      <sz val="12"/>
      <color indexed="8"/>
      <name val="Times New Roman"/>
      <family val="2"/>
    </font>
    <font>
      <b/>
      <sz val="14"/>
      <name val="Times New Roman"/>
      <family val="1"/>
    </font>
    <font>
      <b/>
      <sz val="12"/>
      <name val="Times New Roman"/>
      <family val="1"/>
    </font>
    <font>
      <sz val="12"/>
      <name val="Times New Roman"/>
      <family val="1"/>
    </font>
    <font>
      <sz val="8"/>
      <name val="Arial"/>
      <family val="2"/>
    </font>
    <font>
      <sz val="10"/>
      <name val="Times New Roman"/>
      <family val="1"/>
    </font>
    <font>
      <sz val="10"/>
      <name val=".VnArial Narrow"/>
      <family val="2"/>
    </font>
    <font>
      <b/>
      <sz val="10"/>
      <name val="Arial"/>
      <family val="2"/>
    </font>
    <font>
      <b/>
      <sz val="13"/>
      <name val=".VnTime"/>
      <family val="2"/>
    </font>
    <font>
      <b/>
      <sz val="12"/>
      <name val=".VnTime"/>
      <family val="2"/>
    </font>
    <font>
      <i/>
      <sz val="12"/>
      <name val="Times New Roman"/>
      <family val="1"/>
    </font>
    <font>
      <b/>
      <sz val="10"/>
      <name val="Times New Roman"/>
      <family val="1"/>
    </font>
    <font>
      <b/>
      <sz val="9"/>
      <name val="Times New Roman"/>
      <family val="1"/>
    </font>
    <font>
      <sz val="9"/>
      <name val="Times New Roman"/>
      <family val="1"/>
    </font>
    <font>
      <sz val="14"/>
      <name val="Times New Roman"/>
      <family val="1"/>
    </font>
    <font>
      <i/>
      <sz val="14"/>
      <name val="Times New Roman"/>
      <family val="1"/>
    </font>
    <font>
      <sz val="11"/>
      <color indexed="8"/>
      <name val="Calibri"/>
      <family val="2"/>
    </font>
    <font>
      <sz val="14"/>
      <color indexed="8"/>
      <name val="Times New Roman"/>
      <family val="2"/>
    </font>
    <font>
      <sz val="12"/>
      <name val=".VnArial Narrow"/>
      <family val="2"/>
    </font>
    <font>
      <b/>
      <sz val="12"/>
      <color indexed="8"/>
      <name val="Times New Roman"/>
      <family val="1"/>
    </font>
    <font>
      <sz val="11"/>
      <color indexed="8"/>
      <name val="Helvetica Neue"/>
      <family val="0"/>
    </font>
    <font>
      <b/>
      <sz val="9"/>
      <name val=".VnArial Narrow"/>
      <family val="2"/>
    </font>
    <font>
      <i/>
      <sz val="10"/>
      <name val="Times New Roman"/>
      <family val="1"/>
    </font>
    <font>
      <i/>
      <sz val="14"/>
      <color indexed="8"/>
      <name val="Times New Roman"/>
      <family val="1"/>
    </font>
    <font>
      <i/>
      <sz val="12"/>
      <color indexed="10"/>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0"/>
      <color indexed="10"/>
      <name val="Arial"/>
      <family val="2"/>
    </font>
    <font>
      <b/>
      <sz val="14"/>
      <color indexed="10"/>
      <name val="Times New Roman"/>
      <family val="1"/>
    </font>
    <font>
      <i/>
      <sz val="14"/>
      <color indexed="10"/>
      <name val="Times New Roman"/>
      <family val="1"/>
    </font>
    <font>
      <sz val="12"/>
      <color indexed="10"/>
      <name val="Times New Roman"/>
      <family val="1"/>
    </font>
    <font>
      <sz val="14"/>
      <color indexed="10"/>
      <name val="Times New Roman"/>
      <family val="1"/>
    </font>
    <font>
      <sz val="14"/>
      <color indexed="10"/>
      <name val="Arial"/>
      <family val="2"/>
    </font>
    <font>
      <b/>
      <sz val="10"/>
      <color indexed="10"/>
      <name val="Arial"/>
      <family val="2"/>
    </font>
    <font>
      <b/>
      <sz val="13"/>
      <color indexed="10"/>
      <name val="Times New Roman"/>
      <family val="1"/>
    </font>
    <font>
      <sz val="13"/>
      <color indexed="10"/>
      <name val="Times New Roman"/>
      <family val="1"/>
    </font>
    <font>
      <sz val="9"/>
      <color indexed="10"/>
      <name val="Times New Roman"/>
      <family val="1"/>
    </font>
    <font>
      <sz val="10"/>
      <color indexed="10"/>
      <name val="Times New Roman"/>
      <family val="1"/>
    </font>
    <font>
      <b/>
      <sz val="10"/>
      <color indexed="10"/>
      <name val="Times New Roman"/>
      <family val="1"/>
    </font>
    <font>
      <b/>
      <sz val="14"/>
      <name val=".VnArial NarrowH"/>
      <family val="2"/>
    </font>
    <font>
      <i/>
      <sz val="14"/>
      <name val=".VnArial NarrowH"/>
      <family val="2"/>
    </font>
    <font>
      <b/>
      <sz val="10"/>
      <name val=".VnArial Narrow"/>
      <family val="2"/>
    </font>
    <font>
      <b/>
      <u val="single"/>
      <sz val="10"/>
      <name val="Times New Roman"/>
      <family val="1"/>
    </font>
    <font>
      <sz val="12"/>
      <name val="Arial"/>
      <family val="2"/>
    </font>
    <font>
      <sz val="14"/>
      <color indexed="10"/>
      <name val=".VnTime"/>
      <family val="2"/>
    </font>
    <font>
      <sz val="14"/>
      <name val=".VnTime"/>
      <family val="2"/>
    </font>
    <font>
      <b/>
      <sz val="16"/>
      <color indexed="10"/>
      <name val="Times New Roman"/>
      <family val="1"/>
    </font>
    <font>
      <b/>
      <sz val="18"/>
      <color indexed="10"/>
      <name val="Times New Roman"/>
      <family val="1"/>
    </font>
    <font>
      <i/>
      <sz val="18"/>
      <color indexed="10"/>
      <name val="Times New Roman"/>
      <family val="1"/>
    </font>
    <font>
      <b/>
      <i/>
      <sz val="14"/>
      <color indexed="10"/>
      <name val="Times New Roman"/>
      <family val="1"/>
    </font>
    <font>
      <u val="single"/>
      <sz val="14"/>
      <color indexed="10"/>
      <name val="Times New Roman"/>
      <family val="1"/>
    </font>
    <font>
      <b/>
      <i/>
      <sz val="12"/>
      <name val="Times New Roman"/>
      <family val="1"/>
    </font>
    <font>
      <b/>
      <u val="single"/>
      <sz val="12"/>
      <name val="Times New Roman"/>
      <family val="1"/>
    </font>
    <font>
      <b/>
      <i/>
      <sz val="12"/>
      <color indexed="18"/>
      <name val="Times New Roman"/>
      <family val="1"/>
    </font>
    <font>
      <sz val="12"/>
      <color indexed="9"/>
      <name val="Times New Roman"/>
      <family val="1"/>
    </font>
    <font>
      <b/>
      <sz val="12"/>
      <color indexed="9"/>
      <name val="Times New Roman"/>
      <family val="1"/>
    </font>
    <font>
      <b/>
      <i/>
      <sz val="12"/>
      <color indexed="9"/>
      <name val="Times New Roman"/>
      <family val="1"/>
    </font>
    <font>
      <i/>
      <sz val="12"/>
      <color indexed="9"/>
      <name val="Times New Roman"/>
      <family val="1"/>
    </font>
    <font>
      <i/>
      <sz val="12"/>
      <color indexed="8"/>
      <name val="Times New Roman"/>
      <family val="1"/>
    </font>
    <font>
      <sz val="12"/>
      <color indexed="8"/>
      <name val="Arial"/>
      <family val="2"/>
    </font>
    <font>
      <b/>
      <sz val="15"/>
      <name val="Times New Roman"/>
      <family val="1"/>
    </font>
    <font>
      <i/>
      <sz val="15"/>
      <name val="Times New Roman"/>
      <family val="1"/>
    </font>
    <font>
      <b/>
      <sz val="11"/>
      <name val="Times New Roman"/>
      <family val="1"/>
    </font>
    <font>
      <b/>
      <sz val="14"/>
      <name val="Arial"/>
      <family val="2"/>
    </font>
    <font>
      <sz val="14"/>
      <name val="Arial"/>
      <family val="2"/>
    </font>
    <font>
      <i/>
      <sz val="14"/>
      <name val="Arial"/>
      <family val="2"/>
    </font>
    <font>
      <sz val="11"/>
      <name val="Times New Roman"/>
      <family val="1"/>
    </font>
    <font>
      <i/>
      <sz val="10"/>
      <name val="Arial"/>
      <family val="2"/>
    </font>
    <font>
      <b/>
      <u val="single"/>
      <sz val="14"/>
      <name val="Times New Roman"/>
      <family val="1"/>
    </font>
    <font>
      <sz val="8"/>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i/>
      <sz val="12"/>
      <color indexed="23"/>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4"/>
      <color rgb="FFFF0000"/>
      <name val="Times New Roman"/>
      <family val="1"/>
    </font>
    <font>
      <sz val="13"/>
      <color rgb="FFFF0000"/>
      <name val="Times New Roman"/>
      <family val="1"/>
    </font>
    <font>
      <sz val="9"/>
      <color rgb="FFFF0000"/>
      <name val="Times New Roman"/>
      <family val="1"/>
    </font>
    <font>
      <b/>
      <sz val="13"/>
      <color rgb="FFFF0000"/>
      <name val="Times New Roman"/>
      <family val="1"/>
    </font>
    <font>
      <sz val="10"/>
      <color rgb="FFFF0000"/>
      <name val="Times New Roman"/>
      <family val="1"/>
    </font>
    <font>
      <b/>
      <sz val="10"/>
      <color rgb="FFFF0000"/>
      <name val="Times New Roman"/>
      <family val="1"/>
    </font>
    <font>
      <b/>
      <sz val="12"/>
      <color rgb="FFFF0000"/>
      <name val="Times New Roman"/>
      <family val="1"/>
    </font>
    <font>
      <b/>
      <sz val="14"/>
      <color rgb="FFFF0000"/>
      <name val="Times New Roman"/>
      <family val="1"/>
    </font>
    <font>
      <sz val="14"/>
      <color rgb="FFFF0000"/>
      <name val=".VnTime"/>
      <family val="2"/>
    </font>
    <font>
      <sz val="14"/>
      <color rgb="FFFF0000"/>
      <name val="Arial"/>
      <family val="2"/>
    </font>
    <font>
      <sz val="10"/>
      <color rgb="FFFF0000"/>
      <name val="Arial"/>
      <family val="2"/>
    </font>
    <font>
      <b/>
      <i/>
      <sz val="14"/>
      <color rgb="FFFF0000"/>
      <name val="Times New Roman"/>
      <family val="1"/>
    </font>
    <font>
      <i/>
      <sz val="14"/>
      <color rgb="FFFF0000"/>
      <name val="Times New Roman"/>
      <family val="1"/>
    </font>
    <font>
      <u val="single"/>
      <sz val="14"/>
      <color rgb="FFFF0000"/>
      <name val="Times New Roman"/>
      <family val="1"/>
    </font>
    <font>
      <b/>
      <sz val="10"/>
      <color rgb="FFFF0000"/>
      <name val="Arial"/>
      <family val="2"/>
    </font>
    <font>
      <b/>
      <i/>
      <sz val="12"/>
      <color theme="3" tint="-0.24997000396251678"/>
      <name val="Times New Roman"/>
      <family val="1"/>
    </font>
    <font>
      <b/>
      <i/>
      <sz val="12"/>
      <color theme="0"/>
      <name val="Times New Roman"/>
      <family val="1"/>
    </font>
    <font>
      <i/>
      <sz val="12"/>
      <color theme="0"/>
      <name val="Times New Roman"/>
      <family val="1"/>
    </font>
    <font>
      <i/>
      <sz val="12"/>
      <color theme="1"/>
      <name val="Times New Roman"/>
      <family val="1"/>
    </font>
    <font>
      <i/>
      <sz val="14"/>
      <color theme="1"/>
      <name val="Times New Roman"/>
      <family val="1"/>
    </font>
    <font>
      <i/>
      <sz val="12"/>
      <color rgb="FFFF0000"/>
      <name val="Times New Roman"/>
      <family val="1"/>
    </font>
    <font>
      <sz val="12"/>
      <color theme="1"/>
      <name val="Arial"/>
      <family val="2"/>
    </font>
    <font>
      <b/>
      <sz val="18"/>
      <color rgb="FFFF0000"/>
      <name val="Times New Roman"/>
      <family val="1"/>
    </font>
    <font>
      <i/>
      <sz val="18"/>
      <color rgb="FFFF0000"/>
      <name val="Times New Roman"/>
      <family val="1"/>
    </font>
    <font>
      <b/>
      <sz val="16"/>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style="thin"/>
      <top style="thin"/>
      <bottom/>
    </border>
    <border>
      <left/>
      <right style="thin"/>
      <top/>
      <bottom/>
    </border>
    <border>
      <left style="thin"/>
      <right/>
      <top style="thin"/>
      <bottom/>
    </border>
    <border>
      <left/>
      <right/>
      <top style="thin"/>
      <bottom/>
    </border>
    <border>
      <left style="thin"/>
      <right/>
      <top/>
      <bottom style="thin"/>
    </border>
    <border>
      <left/>
      <right style="thin"/>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0" fillId="0" borderId="0" applyFont="0" applyFill="0" applyBorder="0" applyAlignment="0" applyProtection="0"/>
    <xf numFmtId="16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30" borderId="1" applyNumberFormat="0" applyAlignment="0" applyProtection="0"/>
    <xf numFmtId="0" fontId="0" fillId="0" borderId="0">
      <alignment/>
      <protection/>
    </xf>
    <xf numFmtId="0" fontId="97" fillId="0" borderId="6" applyNumberFormat="0" applyFill="0" applyAlignment="0" applyProtection="0"/>
    <xf numFmtId="0" fontId="98" fillId="31" borderId="0" applyNumberFormat="0" applyBorder="0" applyAlignment="0" applyProtection="0"/>
    <xf numFmtId="0" fontId="4" fillId="0" borderId="0">
      <alignment/>
      <protection/>
    </xf>
    <xf numFmtId="0" fontId="0" fillId="0" borderId="0">
      <alignment/>
      <protection/>
    </xf>
    <xf numFmtId="0" fontId="90" fillId="0" borderId="0">
      <alignment/>
      <protection/>
    </xf>
    <xf numFmtId="0" fontId="99" fillId="0" borderId="0">
      <alignment/>
      <protection/>
    </xf>
    <xf numFmtId="0" fontId="6" fillId="0" borderId="0">
      <alignment/>
      <protection/>
    </xf>
    <xf numFmtId="0" fontId="6" fillId="0" borderId="0">
      <alignment/>
      <protection/>
    </xf>
    <xf numFmtId="0" fontId="19" fillId="0" borderId="0">
      <alignment/>
      <protection/>
    </xf>
    <xf numFmtId="0" fontId="0" fillId="0" borderId="0">
      <alignment/>
      <protection/>
    </xf>
    <xf numFmtId="0" fontId="21" fillId="0" borderId="0" applyNumberFormat="0" applyFill="0" applyBorder="0" applyProtection="0">
      <alignment vertical="top"/>
    </xf>
    <xf numFmtId="0" fontId="0" fillId="0" borderId="0">
      <alignment/>
      <protection/>
    </xf>
    <xf numFmtId="0" fontId="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654">
    <xf numFmtId="0" fontId="0" fillId="0" borderId="0" xfId="0" applyAlignment="1">
      <alignment/>
    </xf>
    <xf numFmtId="3" fontId="14" fillId="0" borderId="0" xfId="0" applyNumberFormat="1" applyFont="1" applyAlignment="1">
      <alignment vertical="center"/>
    </xf>
    <xf numFmtId="3" fontId="13" fillId="0" borderId="0" xfId="0" applyNumberFormat="1" applyFont="1" applyAlignment="1">
      <alignment horizontal="center" vertical="center"/>
    </xf>
    <xf numFmtId="0" fontId="0" fillId="0" borderId="0" xfId="0" applyAlignment="1">
      <alignment vertical="center"/>
    </xf>
    <xf numFmtId="3" fontId="0" fillId="0" borderId="0" xfId="0" applyNumberFormat="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horizontal="center" vertical="center"/>
    </xf>
    <xf numFmtId="3" fontId="13"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3" fontId="16" fillId="0" borderId="0" xfId="0" applyNumberFormat="1" applyFont="1" applyAlignment="1">
      <alignment horizontal="center" vertical="center"/>
    </xf>
    <xf numFmtId="3" fontId="4" fillId="0" borderId="11" xfId="0" applyNumberFormat="1" applyFont="1" applyBorder="1" applyAlignment="1">
      <alignment vertical="center" wrapText="1"/>
    </xf>
    <xf numFmtId="3" fontId="4" fillId="0" borderId="11" xfId="0" applyNumberFormat="1" applyFont="1" applyBorder="1" applyAlignment="1">
      <alignment horizontal="center" vertical="center" wrapText="1"/>
    </xf>
    <xf numFmtId="3" fontId="4" fillId="0" borderId="0" xfId="0" applyNumberFormat="1" applyFont="1" applyAlignment="1">
      <alignment vertical="center" wrapText="1"/>
    </xf>
    <xf numFmtId="0" fontId="4" fillId="0" borderId="0" xfId="0" applyFont="1" applyAlignment="1">
      <alignment vertical="center" wrapText="1"/>
    </xf>
    <xf numFmtId="3" fontId="4" fillId="0" borderId="11" xfId="0" applyNumberFormat="1" applyFont="1" applyBorder="1" applyAlignment="1">
      <alignment horizontal="center" vertical="center" wrapText="1"/>
    </xf>
    <xf numFmtId="0" fontId="2" fillId="0" borderId="0" xfId="0" applyFont="1" applyAlignment="1">
      <alignment horizontal="right" vertical="center"/>
    </xf>
    <xf numFmtId="3" fontId="4" fillId="0" borderId="11" xfId="0" applyNumberFormat="1" applyFont="1" applyBorder="1" applyAlignment="1">
      <alignment vertical="center"/>
    </xf>
    <xf numFmtId="0" fontId="0" fillId="0" borderId="0" xfId="0" applyFont="1" applyAlignment="1">
      <alignment/>
    </xf>
    <xf numFmtId="0" fontId="4" fillId="0" borderId="11" xfId="0" applyFont="1" applyBorder="1" applyAlignment="1">
      <alignment horizontal="center" vertical="center"/>
    </xf>
    <xf numFmtId="0" fontId="22" fillId="0" borderId="0" xfId="0" applyFont="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vertical="center" wrapText="1"/>
    </xf>
    <xf numFmtId="3" fontId="3" fillId="0" borderId="11" xfId="0" applyNumberFormat="1" applyFont="1" applyBorder="1" applyAlignment="1">
      <alignment horizontal="center" vertical="center"/>
    </xf>
    <xf numFmtId="3" fontId="3" fillId="0" borderId="0" xfId="0" applyNumberFormat="1" applyFont="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xf>
    <xf numFmtId="3" fontId="3" fillId="0" borderId="11" xfId="0" applyNumberFormat="1" applyFont="1" applyBorder="1" applyAlignment="1">
      <alignment vertical="center"/>
    </xf>
    <xf numFmtId="3" fontId="11" fillId="0" borderId="10" xfId="0" applyNumberFormat="1" applyFont="1" applyBorder="1" applyAlignment="1">
      <alignment vertical="center"/>
    </xf>
    <xf numFmtId="3" fontId="3" fillId="0" borderId="11" xfId="0" applyNumberFormat="1" applyFont="1" applyBorder="1" applyAlignment="1">
      <alignment horizontal="center" vertical="center" wrapText="1"/>
    </xf>
    <xf numFmtId="9" fontId="4" fillId="0" borderId="11" xfId="0" applyNumberFormat="1" applyFont="1" applyBorder="1" applyAlignment="1">
      <alignment vertical="center"/>
    </xf>
    <xf numFmtId="3" fontId="11" fillId="0" borderId="0" xfId="0" applyNumberFormat="1" applyFont="1" applyAlignment="1">
      <alignment vertical="center"/>
    </xf>
    <xf numFmtId="3" fontId="15" fillId="0" borderId="11" xfId="0" applyNumberFormat="1" applyFont="1" applyBorder="1" applyAlignment="1">
      <alignment horizontal="right" vertical="center" wrapText="1"/>
    </xf>
    <xf numFmtId="0" fontId="6" fillId="0" borderId="0" xfId="0" applyFont="1" applyAlignment="1">
      <alignment/>
    </xf>
    <xf numFmtId="0" fontId="6" fillId="0" borderId="11" xfId="0" applyFont="1" applyBorder="1" applyAlignment="1">
      <alignment horizontal="center" vertical="center"/>
    </xf>
    <xf numFmtId="49" fontId="6" fillId="0" borderId="11" xfId="0" applyNumberFormat="1" applyFont="1" applyBorder="1" applyAlignment="1">
      <alignment vertical="center" wrapText="1"/>
    </xf>
    <xf numFmtId="0" fontId="6" fillId="33" borderId="0" xfId="0" applyFont="1" applyFill="1" applyAlignment="1">
      <alignment/>
    </xf>
    <xf numFmtId="3" fontId="15" fillId="0" borderId="11" xfId="0" applyNumberFormat="1" applyFont="1" applyBorder="1" applyAlignment="1">
      <alignment horizontal="right" vertical="center"/>
    </xf>
    <xf numFmtId="3" fontId="2" fillId="0" borderId="11" xfId="0" applyNumberFormat="1" applyFont="1" applyBorder="1" applyAlignment="1">
      <alignment horizontal="right" vertical="center"/>
    </xf>
    <xf numFmtId="3" fontId="15" fillId="0" borderId="11" xfId="0" applyNumberFormat="1" applyFont="1" applyBorder="1" applyAlignment="1">
      <alignment vertical="center"/>
    </xf>
    <xf numFmtId="3" fontId="2" fillId="0" borderId="11" xfId="73" applyNumberFormat="1" applyFont="1" applyBorder="1" applyAlignment="1">
      <alignment horizontal="right" vertical="center"/>
      <protection/>
    </xf>
    <xf numFmtId="166" fontId="6" fillId="0" borderId="0" xfId="0" applyNumberFormat="1" applyFont="1" applyAlignment="1">
      <alignment/>
    </xf>
    <xf numFmtId="3" fontId="3" fillId="0" borderId="0" xfId="72" applyNumberFormat="1" applyFont="1" applyAlignment="1">
      <alignment horizontal="right" vertical="center"/>
      <protection/>
    </xf>
    <xf numFmtId="3" fontId="2" fillId="0" borderId="0" xfId="72" applyNumberFormat="1" applyFont="1" applyAlignment="1">
      <alignment vertical="center"/>
      <protection/>
    </xf>
    <xf numFmtId="0" fontId="0" fillId="0" borderId="0" xfId="72" applyFont="1">
      <alignment/>
      <protection/>
    </xf>
    <xf numFmtId="3" fontId="11" fillId="0" borderId="10" xfId="72" applyNumberFormat="1" applyFont="1" applyBorder="1" applyAlignment="1">
      <alignment horizontal="right" vertical="center"/>
      <protection/>
    </xf>
    <xf numFmtId="0" fontId="15" fillId="0" borderId="0" xfId="0" applyFont="1" applyAlignment="1">
      <alignment/>
    </xf>
    <xf numFmtId="0" fontId="2" fillId="0" borderId="11" xfId="72" applyFont="1" applyBorder="1" applyAlignment="1">
      <alignment horizontal="center" vertical="center" wrapText="1"/>
      <protection/>
    </xf>
    <xf numFmtId="49" fontId="2" fillId="0" borderId="11" xfId="72" applyNumberFormat="1" applyFont="1" applyBorder="1" applyAlignment="1">
      <alignment horizontal="center" vertical="center" wrapText="1"/>
      <protection/>
    </xf>
    <xf numFmtId="3" fontId="2" fillId="0" borderId="11" xfId="72" applyNumberFormat="1" applyFont="1" applyBorder="1" applyAlignment="1">
      <alignment horizontal="right" vertical="center" wrapText="1"/>
      <protection/>
    </xf>
    <xf numFmtId="3" fontId="15" fillId="0" borderId="0" xfId="0" applyNumberFormat="1" applyFont="1" applyAlignment="1">
      <alignment/>
    </xf>
    <xf numFmtId="3" fontId="2" fillId="0" borderId="0" xfId="72" applyNumberFormat="1" applyFont="1" applyAlignment="1">
      <alignment horizontal="right" vertical="center" wrapText="1"/>
      <protection/>
    </xf>
    <xf numFmtId="49" fontId="2" fillId="0" borderId="11" xfId="72" applyNumberFormat="1" applyFont="1" applyBorder="1" applyAlignment="1">
      <alignment vertical="center" wrapText="1"/>
      <protection/>
    </xf>
    <xf numFmtId="3" fontId="26" fillId="0" borderId="11" xfId="0" applyNumberFormat="1" applyFont="1" applyBorder="1" applyAlignment="1">
      <alignment vertical="center"/>
    </xf>
    <xf numFmtId="0" fontId="15" fillId="0" borderId="11" xfId="72" applyFont="1" applyBorder="1" applyAlignment="1">
      <alignment horizontal="center" vertical="center" wrapText="1"/>
      <protection/>
    </xf>
    <xf numFmtId="49" fontId="15" fillId="0" borderId="11" xfId="72" applyNumberFormat="1" applyFont="1" applyBorder="1" applyAlignment="1">
      <alignment vertical="center" wrapText="1"/>
      <protection/>
    </xf>
    <xf numFmtId="3" fontId="15" fillId="0" borderId="11" xfId="0" applyNumberFormat="1" applyFont="1" applyBorder="1" applyAlignment="1">
      <alignment vertical="center"/>
    </xf>
    <xf numFmtId="3" fontId="15" fillId="0" borderId="11" xfId="72" applyNumberFormat="1" applyFont="1" applyBorder="1" applyAlignment="1">
      <alignment vertical="center" wrapText="1"/>
      <protection/>
    </xf>
    <xf numFmtId="0" fontId="15" fillId="0" borderId="11" xfId="72" applyFont="1" applyBorder="1" applyAlignment="1" quotePrefix="1">
      <alignment horizontal="center" vertical="center" wrapText="1"/>
      <protection/>
    </xf>
    <xf numFmtId="3" fontId="27" fillId="0" borderId="11" xfId="0" applyNumberFormat="1" applyFont="1" applyBorder="1" applyAlignment="1">
      <alignment vertical="center"/>
    </xf>
    <xf numFmtId="3" fontId="2" fillId="0" borderId="11" xfId="72" applyNumberFormat="1" applyFont="1" applyBorder="1" applyAlignment="1">
      <alignment vertical="center" wrapText="1"/>
      <protection/>
    </xf>
    <xf numFmtId="0" fontId="2" fillId="0" borderId="0" xfId="0" applyFont="1" applyAlignment="1">
      <alignment/>
    </xf>
    <xf numFmtId="3" fontId="104" fillId="0" borderId="11" xfId="0" applyNumberFormat="1" applyFont="1" applyBorder="1" applyAlignment="1">
      <alignment vertical="center"/>
    </xf>
    <xf numFmtId="3" fontId="4" fillId="0" borderId="11" xfId="72" applyNumberFormat="1" applyFont="1" applyBorder="1" applyAlignment="1">
      <alignment vertical="center"/>
      <protection/>
    </xf>
    <xf numFmtId="3" fontId="11" fillId="0" borderId="11" xfId="72" applyNumberFormat="1" applyFont="1" applyBorder="1" applyAlignment="1">
      <alignment vertical="center"/>
      <protection/>
    </xf>
    <xf numFmtId="3" fontId="11" fillId="0" borderId="11" xfId="0" applyNumberFormat="1" applyFont="1" applyBorder="1" applyAlignment="1">
      <alignment vertical="center"/>
    </xf>
    <xf numFmtId="3" fontId="3" fillId="0" borderId="11" xfId="72" applyNumberFormat="1" applyFont="1" applyBorder="1" applyAlignment="1">
      <alignment vertical="center"/>
      <protection/>
    </xf>
    <xf numFmtId="0" fontId="105" fillId="0" borderId="11" xfId="0" applyFont="1" applyBorder="1" applyAlignment="1">
      <alignment horizontal="center" vertical="center" wrapText="1"/>
    </xf>
    <xf numFmtId="3" fontId="26" fillId="0" borderId="11" xfId="0" applyNumberFormat="1" applyFont="1" applyBorder="1" applyAlignment="1">
      <alignment vertical="center" wrapText="1"/>
    </xf>
    <xf numFmtId="0" fontId="26" fillId="0" borderId="11" xfId="0" applyFont="1" applyBorder="1" applyAlignment="1">
      <alignment horizontal="center" vertical="center" wrapText="1"/>
    </xf>
    <xf numFmtId="49" fontId="26" fillId="0" borderId="11" xfId="0" applyNumberFormat="1" applyFont="1" applyBorder="1" applyAlignment="1">
      <alignment vertical="center" wrapText="1"/>
    </xf>
    <xf numFmtId="3" fontId="27" fillId="0" borderId="0" xfId="0" applyNumberFormat="1" applyFont="1" applyAlignment="1">
      <alignment/>
    </xf>
    <xf numFmtId="0" fontId="27" fillId="0" borderId="0" xfId="0" applyFont="1" applyAlignment="1">
      <alignment/>
    </xf>
    <xf numFmtId="49" fontId="28" fillId="0" borderId="11" xfId="0" applyNumberFormat="1" applyFont="1" applyBorder="1" applyAlignment="1">
      <alignment vertical="center" wrapText="1"/>
    </xf>
    <xf numFmtId="0" fontId="27" fillId="0" borderId="11" xfId="0" applyFont="1" applyBorder="1" applyAlignment="1">
      <alignment horizontal="center" vertical="center" wrapText="1"/>
    </xf>
    <xf numFmtId="49" fontId="27" fillId="0" borderId="11" xfId="0" applyNumberFormat="1" applyFont="1" applyBorder="1" applyAlignment="1">
      <alignment vertical="center" wrapText="1"/>
    </xf>
    <xf numFmtId="49" fontId="26" fillId="0" borderId="11" xfId="72" applyNumberFormat="1" applyFont="1" applyBorder="1" applyAlignment="1">
      <alignment vertical="center" wrapText="1"/>
      <protection/>
    </xf>
    <xf numFmtId="0" fontId="26" fillId="0" borderId="11" xfId="0" applyFont="1" applyBorder="1" applyAlignment="1">
      <alignment/>
    </xf>
    <xf numFmtId="166" fontId="6" fillId="0" borderId="11" xfId="42" applyNumberFormat="1" applyFont="1" applyFill="1" applyBorder="1" applyAlignment="1">
      <alignment horizontal="right" vertical="center" wrapText="1"/>
    </xf>
    <xf numFmtId="166" fontId="6" fillId="0" borderId="11" xfId="42" applyNumberFormat="1" applyFont="1" applyFill="1" applyBorder="1" applyAlignment="1">
      <alignment horizontal="right" vertical="center"/>
    </xf>
    <xf numFmtId="166" fontId="6" fillId="0" borderId="11" xfId="42" applyNumberFormat="1" applyFont="1" applyFill="1" applyBorder="1" applyAlignment="1">
      <alignment vertical="center"/>
    </xf>
    <xf numFmtId="0" fontId="16" fillId="0" borderId="0" xfId="0" applyFont="1" applyAlignment="1">
      <alignment horizontal="center" vertical="center"/>
    </xf>
    <xf numFmtId="3" fontId="106" fillId="0" borderId="0" xfId="70" applyNumberFormat="1" applyFont="1" applyAlignment="1">
      <alignment vertical="center"/>
      <protection/>
    </xf>
    <xf numFmtId="3" fontId="107" fillId="0" borderId="0" xfId="70" applyNumberFormat="1" applyFont="1" applyAlignment="1">
      <alignment horizontal="right" vertical="center"/>
      <protection/>
    </xf>
    <xf numFmtId="0" fontId="108" fillId="0" borderId="0" xfId="70" applyFont="1" applyAlignment="1">
      <alignment vertical="center"/>
      <protection/>
    </xf>
    <xf numFmtId="0" fontId="109" fillId="0" borderId="0" xfId="70" applyFont="1" applyAlignment="1">
      <alignment vertical="center"/>
      <protection/>
    </xf>
    <xf numFmtId="49" fontId="108" fillId="0" borderId="0" xfId="70" applyNumberFormat="1" applyFont="1" applyAlignment="1">
      <alignment vertical="center" wrapText="1"/>
      <protection/>
    </xf>
    <xf numFmtId="0" fontId="108" fillId="34" borderId="0" xfId="70" applyFont="1" applyFill="1" applyAlignment="1">
      <alignment vertical="center"/>
      <protection/>
    </xf>
    <xf numFmtId="3" fontId="103" fillId="34" borderId="11" xfId="70" applyNumberFormat="1" applyFont="1" applyFill="1" applyBorder="1" applyAlignment="1">
      <alignment horizontal="center" vertical="center" wrapText="1"/>
      <protection/>
    </xf>
    <xf numFmtId="0" fontId="103" fillId="0" borderId="0" xfId="70" applyFont="1" applyAlignment="1">
      <alignment horizontal="center" vertical="center" wrapText="1"/>
      <protection/>
    </xf>
    <xf numFmtId="0" fontId="103" fillId="34" borderId="0" xfId="70" applyFont="1" applyFill="1" applyAlignment="1">
      <alignment horizontal="center" vertical="center" wrapText="1"/>
      <protection/>
    </xf>
    <xf numFmtId="3" fontId="108" fillId="34" borderId="11" xfId="70" applyNumberFormat="1" applyFont="1" applyFill="1" applyBorder="1" applyAlignment="1">
      <alignment horizontal="center" vertical="center" wrapText="1"/>
      <protection/>
    </xf>
    <xf numFmtId="0" fontId="110" fillId="34" borderId="11" xfId="70" applyFont="1" applyFill="1" applyBorder="1" applyAlignment="1">
      <alignment vertical="center"/>
      <protection/>
    </xf>
    <xf numFmtId="49" fontId="110" fillId="34" borderId="11" xfId="0" applyNumberFormat="1" applyFont="1" applyFill="1" applyBorder="1" applyAlignment="1">
      <alignment horizontal="center" vertical="center" wrapText="1"/>
    </xf>
    <xf numFmtId="3" fontId="110" fillId="34" borderId="11" xfId="70" applyNumberFormat="1" applyFont="1" applyFill="1" applyBorder="1" applyAlignment="1">
      <alignment horizontal="right" vertical="center" wrapText="1"/>
      <protection/>
    </xf>
    <xf numFmtId="3" fontId="110" fillId="34" borderId="11" xfId="70" applyNumberFormat="1" applyFont="1" applyFill="1" applyBorder="1" applyAlignment="1">
      <alignment horizontal="right" vertical="center"/>
      <protection/>
    </xf>
    <xf numFmtId="0" fontId="110" fillId="0" borderId="0" xfId="70" applyFont="1" applyAlignment="1">
      <alignment horizontal="center" vertical="center" wrapText="1"/>
      <protection/>
    </xf>
    <xf numFmtId="0" fontId="110" fillId="34" borderId="0" xfId="70" applyFont="1" applyFill="1" applyAlignment="1">
      <alignment horizontal="center" vertical="center" wrapText="1"/>
      <protection/>
    </xf>
    <xf numFmtId="0" fontId="103" fillId="34" borderId="11" xfId="0" applyFont="1" applyFill="1" applyBorder="1" applyAlignment="1">
      <alignment horizontal="center" vertical="center"/>
    </xf>
    <xf numFmtId="0" fontId="103" fillId="0" borderId="11" xfId="0" applyFont="1" applyBorder="1" applyAlignment="1">
      <alignment horizontal="left" vertical="center" wrapText="1"/>
    </xf>
    <xf numFmtId="3" fontId="103" fillId="0" borderId="11" xfId="70" applyNumberFormat="1" applyFont="1" applyBorder="1" applyAlignment="1">
      <alignment vertical="center"/>
      <protection/>
    </xf>
    <xf numFmtId="3" fontId="103" fillId="34" borderId="11" xfId="70" applyNumberFormat="1" applyFont="1" applyFill="1" applyBorder="1" applyAlignment="1">
      <alignment horizontal="right" vertical="center"/>
      <protection/>
    </xf>
    <xf numFmtId="0" fontId="103" fillId="0" borderId="0" xfId="70" applyFont="1" applyAlignment="1">
      <alignment vertical="center"/>
      <protection/>
    </xf>
    <xf numFmtId="0" fontId="110" fillId="0" borderId="0" xfId="70" applyFont="1" applyAlignment="1">
      <alignment vertical="center"/>
      <protection/>
    </xf>
    <xf numFmtId="3" fontId="103" fillId="34" borderId="11" xfId="70" applyNumberFormat="1" applyFont="1" applyFill="1" applyBorder="1" applyAlignment="1">
      <alignment vertical="center"/>
      <protection/>
    </xf>
    <xf numFmtId="0" fontId="103" fillId="0" borderId="11" xfId="70" applyFont="1" applyBorder="1" applyAlignment="1">
      <alignment vertical="center"/>
      <protection/>
    </xf>
    <xf numFmtId="0" fontId="110" fillId="0" borderId="0" xfId="70" applyFont="1" applyAlignment="1">
      <alignment vertical="center" wrapText="1"/>
      <protection/>
    </xf>
    <xf numFmtId="0" fontId="110" fillId="34" borderId="0" xfId="70" applyFont="1" applyFill="1" applyAlignment="1">
      <alignment vertical="center" wrapText="1"/>
      <protection/>
    </xf>
    <xf numFmtId="49" fontId="108" fillId="34" borderId="0" xfId="70" applyNumberFormat="1" applyFont="1" applyFill="1" applyAlignment="1">
      <alignment vertical="center" wrapText="1"/>
      <protection/>
    </xf>
    <xf numFmtId="3" fontId="106" fillId="34" borderId="0" xfId="70" applyNumberFormat="1" applyFont="1" applyFill="1" applyAlignment="1">
      <alignment vertical="center"/>
      <protection/>
    </xf>
    <xf numFmtId="3" fontId="14" fillId="0" borderId="11" xfId="0" applyNumberFormat="1" applyFont="1" applyBorder="1" applyAlignment="1">
      <alignment horizontal="center" vertical="center" wrapText="1"/>
    </xf>
    <xf numFmtId="3" fontId="13" fillId="0" borderId="11" xfId="0" applyNumberFormat="1" applyFont="1" applyBorder="1" applyAlignment="1">
      <alignment horizontal="right" vertical="center"/>
    </xf>
    <xf numFmtId="3" fontId="14" fillId="0" borderId="11" xfId="0" applyNumberFormat="1" applyFont="1" applyBorder="1" applyAlignment="1">
      <alignment horizontal="right" vertical="center"/>
    </xf>
    <xf numFmtId="3" fontId="14" fillId="0" borderId="11" xfId="0" applyNumberFormat="1" applyFont="1" applyBorder="1" applyAlignment="1">
      <alignment vertical="center"/>
    </xf>
    <xf numFmtId="0" fontId="6" fillId="0" borderId="0" xfId="0" applyFont="1" applyAlignment="1">
      <alignment vertical="center" wrapText="1"/>
    </xf>
    <xf numFmtId="0" fontId="7" fillId="0" borderId="0" xfId="0" applyFont="1" applyAlignment="1">
      <alignment vertical="center"/>
    </xf>
    <xf numFmtId="49" fontId="44" fillId="0" borderId="0" xfId="0" applyNumberFormat="1" applyFont="1" applyAlignment="1">
      <alignment horizontal="center" vertical="center" wrapText="1"/>
    </xf>
    <xf numFmtId="49" fontId="7" fillId="0" borderId="0" xfId="0" applyNumberFormat="1" applyFont="1" applyAlignment="1">
      <alignment vertical="center" wrapText="1"/>
    </xf>
    <xf numFmtId="49" fontId="14" fillId="0" borderId="11" xfId="0" applyNumberFormat="1" applyFont="1" applyBorder="1" applyAlignment="1">
      <alignment horizontal="center" vertical="center" wrapText="1"/>
    </xf>
    <xf numFmtId="0" fontId="12" fillId="0" borderId="11" xfId="0" applyFont="1" applyBorder="1" applyAlignment="1">
      <alignment vertical="center"/>
    </xf>
    <xf numFmtId="49" fontId="12" fillId="0" borderId="11" xfId="0" applyNumberFormat="1" applyFont="1" applyBorder="1" applyAlignment="1">
      <alignment horizontal="center" vertical="center" wrapText="1"/>
    </xf>
    <xf numFmtId="3" fontId="45" fillId="0" borderId="0" xfId="0" applyNumberFormat="1" applyFont="1" applyAlignment="1">
      <alignment vertical="center" wrapText="1"/>
    </xf>
    <xf numFmtId="0" fontId="45" fillId="0" borderId="0" xfId="0" applyFont="1" applyAlignment="1">
      <alignment vertical="center" wrapText="1"/>
    </xf>
    <xf numFmtId="3" fontId="6" fillId="0" borderId="0" xfId="0" applyNumberFormat="1" applyFont="1" applyAlignment="1">
      <alignment vertical="center" wrapText="1"/>
    </xf>
    <xf numFmtId="0" fontId="103" fillId="0" borderId="0" xfId="0" applyFont="1" applyAlignment="1">
      <alignment vertical="center" wrapText="1"/>
    </xf>
    <xf numFmtId="3" fontId="26" fillId="0" borderId="0" xfId="70" applyNumberFormat="1" applyFont="1" applyAlignment="1">
      <alignment vertical="center"/>
      <protection/>
    </xf>
    <xf numFmtId="0" fontId="0" fillId="0" borderId="0" xfId="0" applyFont="1" applyAlignment="1">
      <alignment vertical="center"/>
    </xf>
    <xf numFmtId="0" fontId="9" fillId="0" borderId="0" xfId="0" applyFont="1" applyAlignment="1">
      <alignment vertical="center"/>
    </xf>
    <xf numFmtId="0" fontId="16" fillId="0" borderId="0" xfId="70" applyFont="1" applyAlignment="1">
      <alignment vertical="center"/>
      <protection/>
    </xf>
    <xf numFmtId="0" fontId="10" fillId="0" borderId="0" xfId="0" applyFont="1" applyAlignment="1">
      <alignment vertical="center"/>
    </xf>
    <xf numFmtId="3" fontId="16" fillId="0" borderId="0" xfId="0" applyNumberFormat="1" applyFont="1" applyAlignment="1">
      <alignment horizontal="center" vertical="center"/>
    </xf>
    <xf numFmtId="0" fontId="46" fillId="0" borderId="10" xfId="0" applyFont="1" applyBorder="1" applyAlignment="1">
      <alignment vertical="center"/>
    </xf>
    <xf numFmtId="0" fontId="8" fillId="0" borderId="0" xfId="0" applyFont="1" applyAlignment="1">
      <alignment vertical="center"/>
    </xf>
    <xf numFmtId="3" fontId="0" fillId="0" borderId="0" xfId="0" applyNumberFormat="1" applyFont="1" applyAlignment="1">
      <alignment vertical="center"/>
    </xf>
    <xf numFmtId="0" fontId="111" fillId="0" borderId="0" xfId="0" applyFont="1" applyAlignment="1">
      <alignment vertical="center"/>
    </xf>
    <xf numFmtId="0" fontId="112" fillId="0" borderId="0" xfId="0" applyFont="1" applyAlignment="1">
      <alignment vertical="center"/>
    </xf>
    <xf numFmtId="0" fontId="111" fillId="0" borderId="11" xfId="0" applyFont="1" applyBorder="1" applyAlignment="1">
      <alignment horizontal="center" vertical="center"/>
    </xf>
    <xf numFmtId="0" fontId="111" fillId="0" borderId="11" xfId="0" applyFont="1" applyBorder="1" applyAlignment="1">
      <alignment horizontal="center" vertical="center" wrapText="1"/>
    </xf>
    <xf numFmtId="0" fontId="103" fillId="0" borderId="0" xfId="0" applyFont="1" applyAlignment="1">
      <alignment vertical="center"/>
    </xf>
    <xf numFmtId="0" fontId="104" fillId="0" borderId="11" xfId="0" applyFont="1" applyBorder="1" applyAlignment="1">
      <alignment horizontal="center" vertical="center" wrapText="1"/>
    </xf>
    <xf numFmtId="0" fontId="111" fillId="0" borderId="11" xfId="0" applyFont="1" applyBorder="1" applyAlignment="1">
      <alignment vertical="center" wrapText="1"/>
    </xf>
    <xf numFmtId="3" fontId="111" fillId="0" borderId="11" xfId="0" applyNumberFormat="1" applyFont="1" applyBorder="1" applyAlignment="1">
      <alignment horizontal="right" vertical="center" wrapText="1"/>
    </xf>
    <xf numFmtId="0" fontId="110" fillId="0" borderId="0" xfId="0" applyFont="1" applyAlignment="1">
      <alignment vertical="center" wrapText="1"/>
    </xf>
    <xf numFmtId="3" fontId="104" fillId="0" borderId="11"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15" fillId="0" borderId="11" xfId="0" applyFont="1" applyBorder="1" applyAlignment="1">
      <alignment horizontal="center" vertical="center" wrapText="1"/>
    </xf>
    <xf numFmtId="3" fontId="2" fillId="0" borderId="11" xfId="0" applyNumberFormat="1" applyFont="1" applyBorder="1" applyAlignment="1">
      <alignment horizontal="right" vertical="center" wrapText="1"/>
    </xf>
    <xf numFmtId="3" fontId="15" fillId="0" borderId="11" xfId="0" applyNumberFormat="1" applyFont="1" applyBorder="1" applyAlignment="1">
      <alignment horizontal="right" vertical="center" wrapText="1"/>
    </xf>
    <xf numFmtId="0" fontId="48" fillId="0" borderId="0" xfId="0" applyFont="1" applyAlignment="1">
      <alignment vertical="center"/>
    </xf>
    <xf numFmtId="1" fontId="103" fillId="0" borderId="0" xfId="73" applyNumberFormat="1" applyFont="1" applyAlignment="1">
      <alignment horizontal="center" vertical="center" wrapText="1"/>
      <protection/>
    </xf>
    <xf numFmtId="3" fontId="104" fillId="0" borderId="0" xfId="73" applyNumberFormat="1" applyFont="1" applyAlignment="1">
      <alignment horizontal="right" vertical="center"/>
      <protection/>
    </xf>
    <xf numFmtId="3" fontId="113" fillId="0" borderId="0" xfId="0" applyNumberFormat="1" applyFont="1" applyAlignment="1">
      <alignment vertical="center"/>
    </xf>
    <xf numFmtId="0" fontId="114" fillId="0" borderId="0" xfId="0" applyFont="1" applyAlignment="1">
      <alignment vertical="center"/>
    </xf>
    <xf numFmtId="1" fontId="115" fillId="0" borderId="0" xfId="73" applyNumberFormat="1" applyFont="1" applyAlignment="1">
      <alignment horizontal="center" vertical="center" wrapText="1"/>
      <protection/>
    </xf>
    <xf numFmtId="1" fontId="116" fillId="0" borderId="0" xfId="73" applyNumberFormat="1" applyFont="1" applyAlignment="1">
      <alignment horizontal="center" vertical="center"/>
      <protection/>
    </xf>
    <xf numFmtId="1" fontId="116" fillId="0" borderId="0" xfId="73" applyNumberFormat="1" applyFont="1" applyAlignment="1">
      <alignment horizontal="center" vertical="center" wrapText="1"/>
      <protection/>
    </xf>
    <xf numFmtId="3" fontId="116" fillId="0" borderId="0" xfId="73" applyNumberFormat="1" applyFont="1" applyAlignment="1">
      <alignment horizontal="center" vertical="center" wrapText="1"/>
      <protection/>
    </xf>
    <xf numFmtId="1" fontId="110" fillId="0" borderId="0" xfId="73" applyNumberFormat="1" applyFont="1" applyAlignment="1">
      <alignment horizontal="center" vertical="center"/>
      <protection/>
    </xf>
    <xf numFmtId="1" fontId="103" fillId="0" borderId="0" xfId="73" applyNumberFormat="1" applyFont="1" applyAlignment="1">
      <alignment horizontal="justify" vertical="center"/>
      <protection/>
    </xf>
    <xf numFmtId="3" fontId="110" fillId="0" borderId="12" xfId="73" applyNumberFormat="1" applyFont="1" applyBorder="1" applyAlignment="1" quotePrefix="1">
      <alignment horizontal="center" vertical="center" wrapText="1"/>
      <protection/>
    </xf>
    <xf numFmtId="3" fontId="110" fillId="0" borderId="12" xfId="73" applyNumberFormat="1" applyFont="1" applyBorder="1" applyAlignment="1" quotePrefix="1">
      <alignment horizontal="center" vertical="center"/>
      <protection/>
    </xf>
    <xf numFmtId="3" fontId="111" fillId="0" borderId="11" xfId="0" applyNumberFormat="1" applyFont="1" applyBorder="1" applyAlignment="1">
      <alignment horizontal="center" vertical="center"/>
    </xf>
    <xf numFmtId="3" fontId="117" fillId="0" borderId="11" xfId="71" applyNumberFormat="1" applyFont="1" applyFill="1" applyBorder="1" applyAlignment="1">
      <alignment horizontal="center" vertical="center" wrapText="1"/>
    </xf>
    <xf numFmtId="1" fontId="117" fillId="0" borderId="11" xfId="73" applyNumberFormat="1" applyFont="1" applyBorder="1" applyAlignment="1">
      <alignment horizontal="center" vertical="center" wrapText="1"/>
      <protection/>
    </xf>
    <xf numFmtId="3" fontId="111" fillId="0" borderId="11" xfId="0" applyNumberFormat="1" applyFont="1" applyBorder="1" applyAlignment="1">
      <alignment horizontal="right" vertical="center"/>
    </xf>
    <xf numFmtId="0" fontId="117" fillId="0" borderId="0" xfId="0" applyFont="1" applyAlignment="1">
      <alignment vertical="center"/>
    </xf>
    <xf numFmtId="3" fontId="111" fillId="0" borderId="11" xfId="0" applyNumberFormat="1" applyFont="1" applyBorder="1" applyAlignment="1">
      <alignment horizontal="center" vertical="center" wrapText="1"/>
    </xf>
    <xf numFmtId="3" fontId="111" fillId="0" borderId="11" xfId="0" applyNumberFormat="1" applyFont="1" applyBorder="1" applyAlignment="1">
      <alignment horizontal="left" vertical="center" wrapText="1"/>
    </xf>
    <xf numFmtId="0" fontId="104" fillId="0" borderId="11" xfId="0" applyFont="1" applyBorder="1" applyAlignment="1">
      <alignment vertical="center"/>
    </xf>
    <xf numFmtId="3" fontId="111" fillId="0" borderId="11" xfId="0" applyNumberFormat="1" applyFont="1" applyBorder="1" applyAlignment="1">
      <alignment vertical="center"/>
    </xf>
    <xf numFmtId="0" fontId="104" fillId="0" borderId="0" xfId="0" applyFont="1" applyAlignment="1">
      <alignment vertical="center"/>
    </xf>
    <xf numFmtId="3" fontId="111" fillId="0" borderId="11" xfId="0" applyNumberFormat="1" applyFont="1" applyBorder="1" applyAlignment="1">
      <alignment vertical="center" wrapText="1"/>
    </xf>
    <xf numFmtId="0" fontId="111" fillId="0" borderId="11" xfId="0" applyFont="1" applyBorder="1" applyAlignment="1">
      <alignment vertical="center"/>
    </xf>
    <xf numFmtId="3" fontId="104" fillId="0" borderId="11" xfId="0" applyNumberFormat="1" applyFont="1" applyBorder="1" applyAlignment="1">
      <alignment horizontal="center" vertical="center"/>
    </xf>
    <xf numFmtId="3" fontId="104" fillId="0" borderId="11" xfId="0" applyNumberFormat="1" applyFont="1" applyBorder="1" applyAlignment="1">
      <alignment horizontal="center" vertical="center" wrapText="1"/>
    </xf>
    <xf numFmtId="3" fontId="104" fillId="0" borderId="11" xfId="0" applyNumberFormat="1" applyFont="1" applyBorder="1" applyAlignment="1">
      <alignment horizontal="right" vertical="center"/>
    </xf>
    <xf numFmtId="1" fontId="104" fillId="0" borderId="11" xfId="73" applyNumberFormat="1" applyFont="1" applyBorder="1" applyAlignment="1">
      <alignment horizontal="left" vertical="center" wrapText="1"/>
      <protection/>
    </xf>
    <xf numFmtId="0" fontId="111" fillId="0" borderId="11" xfId="0" applyFont="1" applyBorder="1" applyAlignment="1">
      <alignment horizontal="left" vertical="center" wrapText="1"/>
    </xf>
    <xf numFmtId="1" fontId="111" fillId="0" borderId="11" xfId="73" applyNumberFormat="1" applyFont="1" applyBorder="1" applyAlignment="1">
      <alignment horizontal="left" vertical="center" wrapText="1"/>
      <protection/>
    </xf>
    <xf numFmtId="3" fontId="111" fillId="0" borderId="11" xfId="73" applyNumberFormat="1" applyFont="1" applyBorder="1" applyAlignment="1" quotePrefix="1">
      <alignment horizontal="center" vertical="center" wrapText="1"/>
      <protection/>
    </xf>
    <xf numFmtId="3" fontId="111" fillId="0" borderId="11" xfId="73" applyNumberFormat="1" applyFont="1" applyBorder="1" applyAlignment="1">
      <alignment horizontal="center" vertical="center" wrapText="1"/>
      <protection/>
    </xf>
    <xf numFmtId="3" fontId="111" fillId="0" borderId="11" xfId="50" applyNumberFormat="1" applyFont="1" applyFill="1" applyBorder="1" applyAlignment="1">
      <alignment vertical="center"/>
    </xf>
    <xf numFmtId="1" fontId="104" fillId="0" borderId="11" xfId="73" applyNumberFormat="1" applyFont="1" applyBorder="1" applyAlignment="1">
      <alignment horizontal="center" vertical="center" wrapText="1"/>
      <protection/>
    </xf>
    <xf numFmtId="1" fontId="105" fillId="34" borderId="11" xfId="73" applyNumberFormat="1" applyFont="1" applyFill="1" applyBorder="1" applyAlignment="1">
      <alignment horizontal="center" vertical="center" wrapText="1"/>
      <protection/>
    </xf>
    <xf numFmtId="3" fontId="104" fillId="0" borderId="11" xfId="46" applyNumberFormat="1" applyFont="1" applyFill="1" applyBorder="1" applyAlignment="1">
      <alignment horizontal="right" vertical="center" wrapText="1"/>
    </xf>
    <xf numFmtId="3" fontId="104" fillId="0" borderId="11" xfId="73" applyNumberFormat="1" applyFont="1" applyBorder="1" applyAlignment="1">
      <alignment horizontal="right" vertical="center" wrapText="1"/>
      <protection/>
    </xf>
    <xf numFmtId="3" fontId="104" fillId="0" borderId="11" xfId="50" applyNumberFormat="1" applyFont="1" applyFill="1" applyBorder="1" applyAlignment="1">
      <alignment vertical="center"/>
    </xf>
    <xf numFmtId="1" fontId="111" fillId="0" borderId="11" xfId="73" applyNumberFormat="1" applyFont="1" applyBorder="1" applyAlignment="1">
      <alignment horizontal="center" vertical="center" wrapText="1"/>
      <protection/>
    </xf>
    <xf numFmtId="1" fontId="104" fillId="0" borderId="11" xfId="73" applyNumberFormat="1" applyFont="1" applyBorder="1" applyAlignment="1">
      <alignment horizontal="justify" vertical="center"/>
      <protection/>
    </xf>
    <xf numFmtId="0" fontId="104" fillId="0" borderId="11" xfId="0" applyFont="1" applyBorder="1" applyAlignment="1">
      <alignment vertical="center" wrapText="1"/>
    </xf>
    <xf numFmtId="1" fontId="104" fillId="0" borderId="11" xfId="73" applyNumberFormat="1" applyFont="1" applyBorder="1" applyAlignment="1">
      <alignment horizontal="justify" vertical="center" wrapText="1"/>
      <protection/>
    </xf>
    <xf numFmtId="49" fontId="104" fillId="0" borderId="11" xfId="0" applyNumberFormat="1" applyFont="1" applyBorder="1" applyAlignment="1">
      <alignment horizontal="center" vertical="center" wrapText="1"/>
    </xf>
    <xf numFmtId="3" fontId="105" fillId="34" borderId="11" xfId="0" applyNumberFormat="1" applyFont="1" applyFill="1" applyBorder="1" applyAlignment="1">
      <alignment horizontal="center" vertical="center" wrapText="1"/>
    </xf>
    <xf numFmtId="3" fontId="104" fillId="0" borderId="11" xfId="73" applyNumberFormat="1" applyFont="1" applyBorder="1" applyAlignment="1" quotePrefix="1">
      <alignment horizontal="right" vertical="center" wrapText="1"/>
      <protection/>
    </xf>
    <xf numFmtId="0" fontId="111" fillId="0" borderId="11" xfId="0" applyFont="1" applyBorder="1" applyAlignment="1" quotePrefix="1">
      <alignment horizontal="center" vertical="center" wrapText="1"/>
    </xf>
    <xf numFmtId="0" fontId="104" fillId="0" borderId="11" xfId="0" applyFont="1" applyBorder="1" applyAlignment="1" quotePrefix="1">
      <alignment horizontal="center" vertical="center" wrapText="1"/>
    </xf>
    <xf numFmtId="3" fontId="105" fillId="0" borderId="11" xfId="0" applyNumberFormat="1" applyFont="1" applyBorder="1" applyAlignment="1">
      <alignment horizontal="center" vertical="center" wrapText="1"/>
    </xf>
    <xf numFmtId="49" fontId="111" fillId="0" borderId="11" xfId="0" applyNumberFormat="1" applyFont="1" applyBorder="1" applyAlignment="1">
      <alignment horizontal="center" vertical="center" wrapText="1"/>
    </xf>
    <xf numFmtId="3" fontId="104" fillId="0" borderId="11" xfId="73" applyNumberFormat="1" applyFont="1" applyBorder="1" applyAlignment="1" quotePrefix="1">
      <alignment horizontal="center" vertical="center" wrapText="1"/>
      <protection/>
    </xf>
    <xf numFmtId="3" fontId="104" fillId="0" borderId="11" xfId="44" applyNumberFormat="1" applyFont="1" applyFill="1" applyBorder="1" applyAlignment="1" quotePrefix="1">
      <alignment horizontal="right" vertical="center" wrapText="1"/>
    </xf>
    <xf numFmtId="3" fontId="111" fillId="0" borderId="11" xfId="70" applyNumberFormat="1" applyFont="1" applyBorder="1" applyAlignment="1">
      <alignment vertical="center" wrapText="1"/>
      <protection/>
    </xf>
    <xf numFmtId="0" fontId="104" fillId="0" borderId="11" xfId="0" applyFont="1" applyBorder="1" applyAlignment="1">
      <alignment horizontal="left" vertical="center" wrapText="1"/>
    </xf>
    <xf numFmtId="1" fontId="111" fillId="0" borderId="11" xfId="73" applyNumberFormat="1" applyFont="1" applyBorder="1" applyAlignment="1">
      <alignment vertical="center" wrapText="1"/>
      <protection/>
    </xf>
    <xf numFmtId="1" fontId="111" fillId="0" borderId="11" xfId="0" applyNumberFormat="1" applyFont="1" applyBorder="1" applyAlignment="1">
      <alignment vertical="center" wrapText="1"/>
    </xf>
    <xf numFmtId="3" fontId="111" fillId="0" borderId="11" xfId="73" applyNumberFormat="1" applyFont="1" applyBorder="1" applyAlignment="1">
      <alignment vertical="center" wrapText="1"/>
      <protection/>
    </xf>
    <xf numFmtId="1" fontId="110" fillId="0" borderId="0" xfId="73" applyNumberFormat="1" applyFont="1" applyAlignment="1">
      <alignment horizontal="justify" vertical="center"/>
      <protection/>
    </xf>
    <xf numFmtId="1" fontId="110" fillId="0" borderId="0" xfId="73" applyNumberFormat="1" applyFont="1" applyAlignment="1">
      <alignment horizontal="center" vertical="center" wrapText="1"/>
      <protection/>
    </xf>
    <xf numFmtId="3" fontId="111" fillId="0" borderId="0" xfId="73" applyNumberFormat="1" applyFont="1" applyAlignment="1">
      <alignment horizontal="right" vertical="center"/>
      <protection/>
    </xf>
    <xf numFmtId="0" fontId="118" fillId="0" borderId="0" xfId="0" applyFont="1" applyAlignment="1">
      <alignment vertical="center"/>
    </xf>
    <xf numFmtId="1" fontId="15" fillId="0" borderId="11" xfId="73" applyNumberFormat="1" applyFont="1" applyBorder="1" applyAlignment="1">
      <alignment vertical="center" wrapText="1"/>
      <protection/>
    </xf>
    <xf numFmtId="3" fontId="15" fillId="0" borderId="11" xfId="0" applyNumberFormat="1" applyFont="1" applyBorder="1" applyAlignment="1">
      <alignment horizontal="right" vertical="center"/>
    </xf>
    <xf numFmtId="3" fontId="15" fillId="0" borderId="11" xfId="0" applyNumberFormat="1" applyFont="1" applyBorder="1" applyAlignment="1">
      <alignment horizontal="center" vertical="center"/>
    </xf>
    <xf numFmtId="3" fontId="15" fillId="0" borderId="11" xfId="0" applyNumberFormat="1" applyFont="1" applyBorder="1" applyAlignment="1">
      <alignment horizontal="center" vertical="center" wrapText="1"/>
    </xf>
    <xf numFmtId="0" fontId="2" fillId="0" borderId="0" xfId="0" applyFont="1" applyAlignment="1">
      <alignment vertical="center"/>
    </xf>
    <xf numFmtId="1" fontId="15" fillId="0" borderId="11" xfId="73" applyNumberFormat="1" applyFont="1" applyBorder="1" applyAlignment="1">
      <alignment horizontal="left" vertical="center" wrapText="1"/>
      <protection/>
    </xf>
    <xf numFmtId="3" fontId="4" fillId="34" borderId="11" xfId="0" applyNumberFormat="1" applyFont="1" applyFill="1" applyBorder="1" applyAlignment="1">
      <alignment horizontal="right" vertical="center"/>
    </xf>
    <xf numFmtId="3" fontId="111" fillId="34" borderId="11" xfId="0" applyNumberFormat="1" applyFont="1" applyFill="1" applyBorder="1" applyAlignment="1">
      <alignment horizontal="center" vertical="center" wrapText="1"/>
    </xf>
    <xf numFmtId="0" fontId="111" fillId="34" borderId="11" xfId="0" applyFont="1" applyFill="1" applyBorder="1" applyAlignment="1">
      <alignment vertical="center" wrapText="1"/>
    </xf>
    <xf numFmtId="1" fontId="104" fillId="34" borderId="11" xfId="73" applyNumberFormat="1" applyFont="1" applyFill="1" applyBorder="1" applyAlignment="1">
      <alignment horizontal="center" vertical="center" wrapText="1"/>
      <protection/>
    </xf>
    <xf numFmtId="0" fontId="104" fillId="34" borderId="11" xfId="0" applyFont="1" applyFill="1" applyBorder="1" applyAlignment="1">
      <alignment horizontal="center" vertical="center" wrapText="1"/>
    </xf>
    <xf numFmtId="0" fontId="104" fillId="34" borderId="11" xfId="0" applyFont="1" applyFill="1" applyBorder="1" applyAlignment="1">
      <alignment vertical="center"/>
    </xf>
    <xf numFmtId="3" fontId="111" fillId="34" borderId="11" xfId="0" applyNumberFormat="1" applyFont="1" applyFill="1" applyBorder="1" applyAlignment="1">
      <alignment horizontal="right" vertical="center"/>
    </xf>
    <xf numFmtId="0" fontId="104" fillId="34" borderId="0" xfId="0" applyFont="1" applyFill="1" applyAlignment="1">
      <alignment vertical="center"/>
    </xf>
    <xf numFmtId="3"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15" fillId="0" borderId="11" xfId="0" applyFont="1" applyBorder="1" applyAlignment="1">
      <alignment vertical="center"/>
    </xf>
    <xf numFmtId="3" fontId="2" fillId="0" borderId="11" xfId="0" applyNumberFormat="1" applyFont="1" applyBorder="1" applyAlignment="1">
      <alignment horizontal="right" vertical="center"/>
    </xf>
    <xf numFmtId="0" fontId="15" fillId="0" borderId="0" xfId="0" applyFont="1" applyAlignment="1">
      <alignment vertical="center"/>
    </xf>
    <xf numFmtId="0" fontId="2" fillId="0" borderId="11" xfId="0" applyFont="1" applyBorder="1" applyAlignment="1">
      <alignment vertical="center"/>
    </xf>
    <xf numFmtId="1" fontId="15" fillId="0" borderId="11" xfId="73" applyNumberFormat="1" applyFont="1" applyBorder="1" applyAlignment="1">
      <alignment horizontal="justify" vertical="center"/>
      <protection/>
    </xf>
    <xf numFmtId="1" fontId="15" fillId="0" borderId="11" xfId="73" applyNumberFormat="1" applyFont="1" applyBorder="1" applyAlignment="1">
      <alignment horizontal="center" vertical="center" wrapText="1"/>
      <protection/>
    </xf>
    <xf numFmtId="3" fontId="4" fillId="34" borderId="11" xfId="0" applyNumberFormat="1" applyFont="1" applyFill="1" applyBorder="1" applyAlignment="1">
      <alignment horizontal="right" vertical="center" wrapText="1"/>
    </xf>
    <xf numFmtId="3" fontId="4" fillId="33" borderId="11" xfId="0" applyNumberFormat="1" applyFont="1" applyFill="1" applyBorder="1" applyAlignment="1">
      <alignment horizontal="right" vertical="center" wrapText="1"/>
    </xf>
    <xf numFmtId="0" fontId="54" fillId="34" borderId="11" xfId="0" applyFont="1" applyFill="1" applyBorder="1" applyAlignment="1">
      <alignment vertical="center" wrapText="1"/>
    </xf>
    <xf numFmtId="3" fontId="15" fillId="0" borderId="11" xfId="73" applyNumberFormat="1" applyFont="1" applyBorder="1" applyAlignment="1">
      <alignment horizontal="right" vertical="center"/>
      <protection/>
    </xf>
    <xf numFmtId="3" fontId="2" fillId="0" borderId="11" xfId="0" applyNumberFormat="1" applyFont="1" applyBorder="1" applyAlignment="1">
      <alignment horizontal="center" vertical="center"/>
    </xf>
    <xf numFmtId="0" fontId="2" fillId="0" borderId="11" xfId="0" applyFont="1" applyBorder="1" applyAlignment="1">
      <alignment vertical="center" wrapText="1"/>
    </xf>
    <xf numFmtId="3" fontId="4" fillId="34" borderId="11" xfId="63" applyNumberFormat="1" applyFill="1" applyBorder="1" applyAlignment="1">
      <alignment horizontal="justify" vertical="center" wrapText="1"/>
      <protection/>
    </xf>
    <xf numFmtId="1" fontId="4" fillId="34" borderId="11" xfId="73" applyNumberFormat="1" applyFont="1" applyFill="1" applyBorder="1" applyAlignment="1">
      <alignment horizontal="justify" vertical="center"/>
      <protection/>
    </xf>
    <xf numFmtId="3" fontId="4" fillId="34" borderId="11" xfId="0" applyNumberFormat="1" applyFont="1" applyFill="1" applyBorder="1" applyAlignment="1">
      <alignment horizontal="justify" vertical="center" wrapText="1"/>
    </xf>
    <xf numFmtId="0" fontId="3" fillId="34" borderId="0" xfId="70" applyFont="1" applyFill="1" applyAlignment="1">
      <alignment vertical="center"/>
      <protection/>
    </xf>
    <xf numFmtId="49" fontId="4" fillId="34" borderId="0" xfId="70" applyNumberFormat="1" applyFont="1" applyFill="1" applyAlignment="1">
      <alignment vertical="center" wrapText="1"/>
      <protection/>
    </xf>
    <xf numFmtId="3" fontId="4" fillId="34" borderId="0" xfId="70" applyNumberFormat="1" applyFont="1" applyFill="1" applyAlignment="1">
      <alignment vertical="center"/>
      <protection/>
    </xf>
    <xf numFmtId="3" fontId="3" fillId="34" borderId="0" xfId="70" applyNumberFormat="1" applyFont="1" applyFill="1" applyAlignment="1">
      <alignment horizontal="right" vertical="center"/>
      <protection/>
    </xf>
    <xf numFmtId="0" fontId="4" fillId="34" borderId="0" xfId="70" applyFont="1" applyFill="1" applyAlignment="1">
      <alignment vertical="center"/>
      <protection/>
    </xf>
    <xf numFmtId="3" fontId="3" fillId="34" borderId="0" xfId="70" applyNumberFormat="1" applyFont="1" applyFill="1" applyAlignment="1">
      <alignment horizontal="center" vertical="center"/>
      <protection/>
    </xf>
    <xf numFmtId="3" fontId="55" fillId="34" borderId="0" xfId="70" applyNumberFormat="1" applyFont="1" applyFill="1" applyAlignment="1">
      <alignment horizontal="center" vertical="center"/>
      <protection/>
    </xf>
    <xf numFmtId="0" fontId="3" fillId="34" borderId="0" xfId="70" applyFont="1" applyFill="1" applyAlignment="1">
      <alignment horizontal="center" vertical="center" wrapText="1"/>
      <protection/>
    </xf>
    <xf numFmtId="0" fontId="11" fillId="34" borderId="0" xfId="70" applyFont="1" applyFill="1" applyAlignment="1">
      <alignment horizontal="center" vertical="center"/>
      <protection/>
    </xf>
    <xf numFmtId="3" fontId="54" fillId="34" borderId="0" xfId="70" applyNumberFormat="1" applyFont="1" applyFill="1" applyAlignment="1">
      <alignment horizontal="right" vertical="center"/>
      <protection/>
    </xf>
    <xf numFmtId="3" fontId="11" fillId="34" borderId="0" xfId="70" applyNumberFormat="1" applyFont="1" applyFill="1" applyAlignment="1">
      <alignment horizontal="right" vertical="center"/>
      <protection/>
    </xf>
    <xf numFmtId="3" fontId="3" fillId="34" borderId="11" xfId="70" applyNumberFormat="1" applyFont="1" applyFill="1" applyBorder="1" applyAlignment="1">
      <alignment horizontal="center" vertical="center" wrapText="1"/>
      <protection/>
    </xf>
    <xf numFmtId="0" fontId="3" fillId="34" borderId="11" xfId="70" applyFont="1" applyFill="1" applyBorder="1" applyAlignment="1">
      <alignment horizontal="center" vertical="center"/>
      <protection/>
    </xf>
    <xf numFmtId="0" fontId="55" fillId="34" borderId="11" xfId="70" applyFont="1" applyFill="1" applyBorder="1" applyAlignment="1">
      <alignment vertical="center"/>
      <protection/>
    </xf>
    <xf numFmtId="49" fontId="55" fillId="34" borderId="11" xfId="0" applyNumberFormat="1" applyFont="1" applyFill="1" applyBorder="1" applyAlignment="1">
      <alignment horizontal="center" vertical="center" wrapText="1"/>
    </xf>
    <xf numFmtId="3" fontId="55" fillId="34" borderId="11" xfId="70" applyNumberFormat="1" applyFont="1" applyFill="1" applyBorder="1" applyAlignment="1">
      <alignment horizontal="right" vertical="center"/>
      <protection/>
    </xf>
    <xf numFmtId="3" fontId="55" fillId="34" borderId="0" xfId="70" applyNumberFormat="1" applyFont="1" applyFill="1" applyAlignment="1">
      <alignment vertical="center"/>
      <protection/>
    </xf>
    <xf numFmtId="0" fontId="55" fillId="34" borderId="0" xfId="70" applyFont="1" applyFill="1" applyAlignment="1">
      <alignment vertical="center"/>
      <protection/>
    </xf>
    <xf numFmtId="0" fontId="4" fillId="34" borderId="11" xfId="0" applyFont="1" applyFill="1" applyBorder="1" applyAlignment="1">
      <alignment horizontal="center" vertical="center"/>
    </xf>
    <xf numFmtId="0" fontId="4" fillId="34" borderId="11" xfId="0" applyFont="1" applyFill="1" applyBorder="1" applyAlignment="1">
      <alignment horizontal="left" vertical="justify" wrapText="1"/>
    </xf>
    <xf numFmtId="3" fontId="4" fillId="34" borderId="11" xfId="70" applyNumberFormat="1" applyFont="1" applyFill="1" applyBorder="1" applyAlignment="1">
      <alignment horizontal="right" vertical="center"/>
      <protection/>
    </xf>
    <xf numFmtId="3" fontId="4" fillId="34" borderId="11" xfId="70" applyNumberFormat="1" applyFont="1" applyFill="1" applyBorder="1" applyAlignment="1">
      <alignment vertical="center"/>
      <protection/>
    </xf>
    <xf numFmtId="1" fontId="4" fillId="34" borderId="11" xfId="63" applyNumberFormat="1" applyFill="1" applyBorder="1" applyAlignment="1">
      <alignment horizontal="left" vertical="center" wrapText="1"/>
      <protection/>
    </xf>
    <xf numFmtId="0" fontId="3" fillId="34" borderId="0" xfId="0" applyFont="1" applyFill="1" applyAlignment="1">
      <alignment horizontal="center" vertical="center"/>
    </xf>
    <xf numFmtId="1" fontId="4" fillId="34" borderId="0" xfId="73" applyNumberFormat="1" applyFont="1" applyFill="1" applyAlignment="1">
      <alignment horizontal="center" vertical="center" wrapText="1"/>
      <protection/>
    </xf>
    <xf numFmtId="3" fontId="4" fillId="34" borderId="0" xfId="73" applyNumberFormat="1" applyFont="1" applyFill="1" applyAlignment="1">
      <alignment horizontal="right" vertical="center"/>
      <protection/>
    </xf>
    <xf numFmtId="3" fontId="4" fillId="34" borderId="0" xfId="0" applyNumberFormat="1" applyFont="1" applyFill="1" applyAlignment="1">
      <alignment vertical="center"/>
    </xf>
    <xf numFmtId="0" fontId="4" fillId="34" borderId="0" xfId="0"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3" fontId="3" fillId="34" borderId="11" xfId="73" applyNumberFormat="1" applyFont="1" applyFill="1" applyBorder="1" applyAlignment="1">
      <alignment horizontal="center" vertical="center" wrapText="1"/>
      <protection/>
    </xf>
    <xf numFmtId="3" fontId="3" fillId="34" borderId="11"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1" xfId="0" applyFont="1" applyFill="1" applyBorder="1" applyAlignment="1">
      <alignment vertical="center"/>
    </xf>
    <xf numFmtId="3" fontId="3" fillId="34" borderId="11" xfId="0" applyNumberFormat="1" applyFont="1" applyFill="1" applyBorder="1" applyAlignment="1">
      <alignment horizontal="right" vertical="center"/>
    </xf>
    <xf numFmtId="3" fontId="4" fillId="34" borderId="11" xfId="0" applyNumberFormat="1" applyFont="1" applyFill="1" applyBorder="1" applyAlignment="1">
      <alignment vertical="center"/>
    </xf>
    <xf numFmtId="3" fontId="54" fillId="34" borderId="11" xfId="0" applyNumberFormat="1" applyFont="1" applyFill="1" applyBorder="1" applyAlignment="1">
      <alignment horizontal="center" vertical="center" wrapText="1"/>
    </xf>
    <xf numFmtId="3" fontId="54" fillId="34" borderId="11" xfId="0" applyNumberFormat="1" applyFont="1" applyFill="1" applyBorder="1" applyAlignment="1">
      <alignment vertical="center" wrapText="1"/>
    </xf>
    <xf numFmtId="0" fontId="54" fillId="34" borderId="11" xfId="0" applyFont="1" applyFill="1" applyBorder="1" applyAlignment="1">
      <alignment horizontal="center" vertical="center" wrapText="1"/>
    </xf>
    <xf numFmtId="0" fontId="54" fillId="34" borderId="11" xfId="0" applyFont="1" applyFill="1" applyBorder="1" applyAlignment="1">
      <alignment vertical="center"/>
    </xf>
    <xf numFmtId="3" fontId="54" fillId="34" borderId="11" xfId="0" applyNumberFormat="1" applyFont="1" applyFill="1" applyBorder="1" applyAlignment="1">
      <alignment horizontal="right" vertical="center" wrapText="1"/>
    </xf>
    <xf numFmtId="3" fontId="4" fillId="34" borderId="11" xfId="0" applyNumberFormat="1" applyFont="1" applyFill="1" applyBorder="1" applyAlignment="1">
      <alignment horizontal="center" vertical="center" wrapText="1"/>
    </xf>
    <xf numFmtId="0" fontId="4" fillId="34" borderId="11" xfId="0" applyFont="1" applyFill="1" applyBorder="1" applyAlignment="1">
      <alignment horizontal="justify" vertical="center"/>
    </xf>
    <xf numFmtId="3" fontId="4" fillId="34" borderId="11" xfId="73" applyNumberFormat="1" applyFont="1" applyFill="1" applyBorder="1" applyAlignment="1" quotePrefix="1">
      <alignment horizontal="center" vertical="center" wrapText="1"/>
      <protection/>
    </xf>
    <xf numFmtId="167" fontId="4" fillId="34" borderId="11" xfId="45" applyNumberFormat="1" applyFont="1" applyFill="1" applyBorder="1" applyAlignment="1">
      <alignment horizontal="right" vertical="center" wrapText="1"/>
    </xf>
    <xf numFmtId="3" fontId="4" fillId="34" borderId="11" xfId="77" applyNumberFormat="1" applyFont="1" applyFill="1" applyBorder="1" applyAlignment="1">
      <alignment horizontal="right" vertical="center" wrapText="1"/>
    </xf>
    <xf numFmtId="3" fontId="4" fillId="34" borderId="11" xfId="73" applyNumberFormat="1" applyFont="1" applyFill="1" applyBorder="1" applyAlignment="1">
      <alignment horizontal="right" vertical="center" wrapText="1"/>
      <protection/>
    </xf>
    <xf numFmtId="1" fontId="4" fillId="34" borderId="11" xfId="73" applyNumberFormat="1" applyFont="1" applyFill="1" applyBorder="1" applyAlignment="1">
      <alignment horizontal="center" vertical="center" wrapText="1"/>
      <protection/>
    </xf>
    <xf numFmtId="0" fontId="54" fillId="34" borderId="11" xfId="0" applyFont="1" applyFill="1" applyBorder="1" applyAlignment="1">
      <alignment horizontal="center" vertical="center"/>
    </xf>
    <xf numFmtId="3" fontId="54" fillId="34" borderId="11" xfId="0" applyNumberFormat="1" applyFont="1" applyFill="1" applyBorder="1" applyAlignment="1">
      <alignment horizontal="right" vertical="center"/>
    </xf>
    <xf numFmtId="0" fontId="54" fillId="34" borderId="0" xfId="0" applyFont="1" applyFill="1" applyAlignment="1">
      <alignment vertical="center"/>
    </xf>
    <xf numFmtId="3" fontId="4" fillId="34" borderId="11" xfId="0" applyNumberFormat="1" applyFont="1" applyFill="1" applyBorder="1" applyAlignment="1">
      <alignment horizontal="center" vertical="center"/>
    </xf>
    <xf numFmtId="0" fontId="4" fillId="34" borderId="11" xfId="0" applyFont="1" applyFill="1" applyBorder="1" applyAlignment="1">
      <alignment horizontal="right" vertical="center"/>
    </xf>
    <xf numFmtId="3" fontId="54" fillId="34" borderId="11" xfId="0" applyNumberFormat="1" applyFont="1" applyFill="1" applyBorder="1" applyAlignment="1">
      <alignment horizontal="center" vertical="center"/>
    </xf>
    <xf numFmtId="1" fontId="54" fillId="34" borderId="11" xfId="73" applyNumberFormat="1" applyFont="1" applyFill="1" applyBorder="1" applyAlignment="1">
      <alignment horizontal="center" vertical="center" wrapText="1"/>
      <protection/>
    </xf>
    <xf numFmtId="3" fontId="54" fillId="34" borderId="11" xfId="73" applyNumberFormat="1" applyFont="1" applyFill="1" applyBorder="1" applyAlignment="1" quotePrefix="1">
      <alignment horizontal="center" vertical="center" wrapText="1"/>
      <protection/>
    </xf>
    <xf numFmtId="167" fontId="54" fillId="34" borderId="11" xfId="45" applyNumberFormat="1" applyFont="1" applyFill="1" applyBorder="1" applyAlignment="1">
      <alignment horizontal="right" vertical="center" wrapText="1"/>
    </xf>
    <xf numFmtId="3" fontId="54" fillId="34" borderId="0" xfId="0" applyNumberFormat="1" applyFont="1" applyFill="1" applyAlignment="1">
      <alignment vertical="center"/>
    </xf>
    <xf numFmtId="0" fontId="4" fillId="34" borderId="11" xfId="0" applyFont="1" applyFill="1" applyBorder="1" applyAlignment="1">
      <alignment horizontal="justify" vertical="center" wrapText="1"/>
    </xf>
    <xf numFmtId="0" fontId="54" fillId="34" borderId="11" xfId="0" applyFont="1" applyFill="1" applyBorder="1" applyAlignment="1">
      <alignment horizontal="justify" vertical="center"/>
    </xf>
    <xf numFmtId="0" fontId="4" fillId="34" borderId="11" xfId="0" applyFont="1" applyFill="1" applyBorder="1" applyAlignment="1">
      <alignment vertical="center" wrapText="1"/>
    </xf>
    <xf numFmtId="0" fontId="4" fillId="34" borderId="0" xfId="0" applyFont="1" applyFill="1" applyAlignment="1">
      <alignment vertical="center" wrapText="1"/>
    </xf>
    <xf numFmtId="3" fontId="11" fillId="34" borderId="11" xfId="0" applyNumberFormat="1" applyFont="1" applyFill="1" applyBorder="1" applyAlignment="1">
      <alignment horizontal="center" vertical="center"/>
    </xf>
    <xf numFmtId="0" fontId="11" fillId="34" borderId="11" xfId="0" applyFont="1" applyFill="1" applyBorder="1" applyAlignment="1">
      <alignment horizontal="justify" vertical="center"/>
    </xf>
    <xf numFmtId="0" fontId="11" fillId="34" borderId="11" xfId="0" applyFont="1" applyFill="1" applyBorder="1" applyAlignment="1">
      <alignment horizontal="center" vertical="center" wrapText="1"/>
    </xf>
    <xf numFmtId="0" fontId="11" fillId="34" borderId="11" xfId="0" applyFont="1" applyFill="1" applyBorder="1" applyAlignment="1">
      <alignment vertical="center"/>
    </xf>
    <xf numFmtId="3" fontId="11" fillId="34" borderId="11" xfId="73" applyNumberFormat="1" applyFont="1" applyFill="1" applyBorder="1" applyAlignment="1" quotePrefix="1">
      <alignment horizontal="center" vertical="center" wrapText="1"/>
      <protection/>
    </xf>
    <xf numFmtId="3" fontId="11" fillId="34" borderId="11" xfId="0" applyNumberFormat="1" applyFont="1" applyFill="1" applyBorder="1" applyAlignment="1">
      <alignment horizontal="right" vertical="center" wrapText="1"/>
    </xf>
    <xf numFmtId="1" fontId="11" fillId="34" borderId="11" xfId="63" applyNumberFormat="1" applyFont="1" applyFill="1" applyBorder="1" applyAlignment="1">
      <alignment horizontal="center" vertical="center" wrapText="1"/>
      <protection/>
    </xf>
    <xf numFmtId="3" fontId="11" fillId="34" borderId="0" xfId="0" applyNumberFormat="1" applyFont="1" applyFill="1" applyAlignment="1">
      <alignment vertical="center"/>
    </xf>
    <xf numFmtId="0" fontId="11" fillId="34" borderId="0" xfId="0" applyFont="1" applyFill="1" applyAlignment="1">
      <alignment vertical="center"/>
    </xf>
    <xf numFmtId="3" fontId="11" fillId="34" borderId="11" xfId="63" applyNumberFormat="1" applyFont="1" applyFill="1" applyBorder="1" applyAlignment="1">
      <alignment horizontal="justify" vertical="center" wrapText="1"/>
      <protection/>
    </xf>
    <xf numFmtId="0" fontId="11" fillId="34" borderId="0" xfId="0" applyFont="1" applyFill="1" applyAlignment="1">
      <alignment vertical="center" wrapText="1"/>
    </xf>
    <xf numFmtId="3" fontId="54" fillId="34" borderId="11" xfId="63" applyNumberFormat="1" applyFont="1" applyFill="1" applyBorder="1" applyAlignment="1">
      <alignment horizontal="justify" vertical="center" wrapText="1"/>
      <protection/>
    </xf>
    <xf numFmtId="0" fontId="3" fillId="34" borderId="11" xfId="0" applyFont="1" applyFill="1" applyBorder="1" applyAlignment="1">
      <alignment horizontal="center" vertical="center" wrapText="1"/>
    </xf>
    <xf numFmtId="3" fontId="3" fillId="34" borderId="11" xfId="0" applyNumberFormat="1" applyFont="1" applyFill="1" applyBorder="1" applyAlignment="1">
      <alignment horizontal="right" vertical="center" wrapText="1"/>
    </xf>
    <xf numFmtId="1" fontId="3" fillId="34" borderId="11" xfId="63" applyNumberFormat="1" applyFont="1" applyFill="1" applyBorder="1" applyAlignment="1">
      <alignment horizontal="center" vertical="center" wrapText="1"/>
      <protection/>
    </xf>
    <xf numFmtId="3" fontId="3" fillId="34" borderId="0" xfId="0" applyNumberFormat="1" applyFont="1" applyFill="1" applyAlignment="1">
      <alignment vertical="center"/>
    </xf>
    <xf numFmtId="0" fontId="3" fillId="34" borderId="0" xfId="0" applyFont="1" applyFill="1" applyAlignment="1">
      <alignment vertical="center" wrapText="1"/>
    </xf>
    <xf numFmtId="0" fontId="4" fillId="34" borderId="11" xfId="63" applyFill="1" applyBorder="1" applyAlignment="1">
      <alignment horizontal="justify" vertical="center" wrapText="1"/>
      <protection/>
    </xf>
    <xf numFmtId="1" fontId="4" fillId="34" borderId="11" xfId="63" applyNumberFormat="1" applyFill="1" applyBorder="1" applyAlignment="1">
      <alignment horizontal="center" vertical="center" wrapText="1"/>
      <protection/>
    </xf>
    <xf numFmtId="0" fontId="54" fillId="34" borderId="11" xfId="63" applyFont="1" applyFill="1" applyBorder="1" applyAlignment="1">
      <alignment horizontal="justify" vertical="center" wrapText="1"/>
      <protection/>
    </xf>
    <xf numFmtId="1" fontId="54" fillId="34" borderId="11" xfId="63" applyNumberFormat="1" applyFont="1" applyFill="1" applyBorder="1" applyAlignment="1">
      <alignment horizontal="center" vertical="center" wrapText="1"/>
      <protection/>
    </xf>
    <xf numFmtId="1" fontId="54" fillId="34" borderId="11" xfId="73" applyNumberFormat="1" applyFont="1" applyFill="1" applyBorder="1" applyAlignment="1">
      <alignment horizontal="left" vertical="center" wrapText="1"/>
      <protection/>
    </xf>
    <xf numFmtId="1" fontId="4" fillId="34" borderId="11" xfId="73" applyNumberFormat="1" applyFont="1" applyFill="1" applyBorder="1" applyAlignment="1">
      <alignment horizontal="left" vertical="center" wrapText="1"/>
      <protection/>
    </xf>
    <xf numFmtId="1" fontId="54" fillId="34" borderId="11" xfId="63" applyNumberFormat="1" applyFont="1" applyFill="1" applyBorder="1" applyAlignment="1">
      <alignment horizontal="left" vertical="center" wrapText="1"/>
      <protection/>
    </xf>
    <xf numFmtId="0" fontId="54" fillId="34" borderId="11" xfId="0" applyFont="1" applyFill="1" applyBorder="1" applyAlignment="1">
      <alignment horizontal="left" vertical="center" wrapText="1"/>
    </xf>
    <xf numFmtId="0" fontId="119" fillId="34" borderId="0" xfId="0" applyFont="1" applyFill="1" applyAlignment="1">
      <alignment vertical="center"/>
    </xf>
    <xf numFmtId="3" fontId="4" fillId="34" borderId="11" xfId="0" applyNumberFormat="1" applyFont="1" applyFill="1" applyBorder="1" applyAlignment="1">
      <alignment vertical="center" wrapText="1"/>
    </xf>
    <xf numFmtId="0" fontId="103" fillId="34" borderId="0" xfId="0" applyFont="1" applyFill="1" applyAlignment="1">
      <alignment vertical="center"/>
    </xf>
    <xf numFmtId="2" fontId="4" fillId="34" borderId="11" xfId="0" applyNumberFormat="1" applyFont="1" applyFill="1" applyBorder="1" applyAlignment="1">
      <alignment horizontal="center" vertical="center" wrapText="1"/>
    </xf>
    <xf numFmtId="2" fontId="54" fillId="34" borderId="11" xfId="0" applyNumberFormat="1" applyFont="1" applyFill="1" applyBorder="1" applyAlignment="1">
      <alignment horizontal="center" vertical="center" wrapText="1"/>
    </xf>
    <xf numFmtId="3" fontId="54" fillId="34" borderId="11" xfId="0" applyNumberFormat="1" applyFont="1" applyFill="1" applyBorder="1" applyAlignment="1">
      <alignment vertical="center"/>
    </xf>
    <xf numFmtId="3" fontId="4" fillId="34" borderId="11" xfId="73" applyNumberFormat="1" applyFont="1" applyFill="1" applyBorder="1" applyAlignment="1">
      <alignment horizontal="right" vertical="center"/>
      <protection/>
    </xf>
    <xf numFmtId="0" fontId="3" fillId="34" borderId="11" xfId="0" applyFont="1" applyFill="1" applyBorder="1" applyAlignment="1">
      <alignment vertical="center" wrapText="1"/>
    </xf>
    <xf numFmtId="49" fontId="4" fillId="34" borderId="11" xfId="0" applyNumberFormat="1" applyFont="1" applyFill="1" applyBorder="1" applyAlignment="1">
      <alignment horizontal="center" vertical="center" wrapText="1"/>
    </xf>
    <xf numFmtId="3" fontId="4" fillId="34" borderId="11" xfId="73" applyNumberFormat="1" applyFont="1" applyFill="1" applyBorder="1" applyAlignment="1">
      <alignment horizontal="justify" vertical="center" wrapText="1"/>
      <protection/>
    </xf>
    <xf numFmtId="1" fontId="4" fillId="34" borderId="11" xfId="73" applyNumberFormat="1" applyFont="1" applyFill="1" applyBorder="1" applyAlignment="1">
      <alignment horizontal="justify" vertical="center" wrapText="1"/>
      <protection/>
    </xf>
    <xf numFmtId="3" fontId="4" fillId="34" borderId="11" xfId="73" applyNumberFormat="1" applyFont="1" applyFill="1" applyBorder="1" applyAlignment="1" quotePrefix="1">
      <alignment horizontal="right" vertical="center" wrapText="1"/>
      <protection/>
    </xf>
    <xf numFmtId="0" fontId="4" fillId="34" borderId="11" xfId="69" applyFont="1" applyFill="1" applyBorder="1" applyAlignment="1">
      <alignment horizontal="justify" vertical="center"/>
      <protection/>
    </xf>
    <xf numFmtId="0" fontId="4" fillId="34" borderId="11" xfId="69" applyFont="1" applyFill="1" applyBorder="1" applyAlignment="1">
      <alignment horizontal="center" vertical="center" wrapText="1"/>
      <protection/>
    </xf>
    <xf numFmtId="0" fontId="54" fillId="34" borderId="0" xfId="0" applyFont="1" applyFill="1" applyAlignment="1">
      <alignment vertical="center" wrapText="1"/>
    </xf>
    <xf numFmtId="3" fontId="54" fillId="34" borderId="11" xfId="0" applyNumberFormat="1" applyFont="1" applyFill="1" applyBorder="1" applyAlignment="1">
      <alignment horizontal="justify" vertical="center" wrapText="1"/>
    </xf>
    <xf numFmtId="1" fontId="11" fillId="34" borderId="11" xfId="73" applyNumberFormat="1" applyFont="1" applyFill="1" applyBorder="1" applyAlignment="1">
      <alignment horizontal="left" vertical="center" wrapText="1"/>
      <protection/>
    </xf>
    <xf numFmtId="1" fontId="54" fillId="34" borderId="11" xfId="0" applyNumberFormat="1" applyFont="1" applyFill="1" applyBorder="1" applyAlignment="1">
      <alignment vertical="center" wrapText="1"/>
    </xf>
    <xf numFmtId="0" fontId="11" fillId="34" borderId="11" xfId="63" applyFont="1" applyFill="1" applyBorder="1" applyAlignment="1">
      <alignment horizontal="justify" vertical="center" wrapText="1"/>
      <protection/>
    </xf>
    <xf numFmtId="0" fontId="11" fillId="34" borderId="11" xfId="63" applyFont="1" applyFill="1" applyBorder="1" applyAlignment="1">
      <alignment horizontal="left" vertical="center" wrapText="1"/>
      <protection/>
    </xf>
    <xf numFmtId="0" fontId="11" fillId="34" borderId="11" xfId="69" applyFont="1" applyFill="1" applyBorder="1" applyAlignment="1">
      <alignment vertical="center" wrapText="1"/>
      <protection/>
    </xf>
    <xf numFmtId="0" fontId="3" fillId="34" borderId="0" xfId="0" applyFont="1" applyFill="1" applyAlignment="1">
      <alignment horizontal="center" vertical="center" wrapText="1"/>
    </xf>
    <xf numFmtId="0" fontId="54" fillId="34" borderId="0" xfId="0" applyFont="1" applyFill="1" applyAlignment="1">
      <alignment horizontal="center" vertical="center" wrapText="1"/>
    </xf>
    <xf numFmtId="3" fontId="54" fillId="34" borderId="11" xfId="0" applyNumberFormat="1" applyFont="1" applyFill="1" applyBorder="1" applyAlignment="1">
      <alignment horizontal="left" vertical="center" wrapText="1"/>
    </xf>
    <xf numFmtId="3" fontId="54" fillId="34" borderId="11" xfId="73" applyNumberFormat="1" applyFont="1" applyFill="1" applyBorder="1" applyAlignment="1" quotePrefix="1">
      <alignment horizontal="left" vertical="center" wrapText="1"/>
      <protection/>
    </xf>
    <xf numFmtId="3" fontId="54" fillId="34" borderId="0" xfId="0" applyNumberFormat="1" applyFont="1" applyFill="1" applyAlignment="1">
      <alignment horizontal="left" vertical="center"/>
    </xf>
    <xf numFmtId="0" fontId="54" fillId="34" borderId="0" xfId="0" applyFont="1" applyFill="1" applyAlignment="1">
      <alignment horizontal="left" vertical="center" wrapText="1"/>
    </xf>
    <xf numFmtId="1" fontId="4" fillId="34" borderId="11" xfId="0" applyNumberFormat="1" applyFont="1" applyFill="1" applyBorder="1" applyAlignment="1">
      <alignment vertical="center" wrapText="1"/>
    </xf>
    <xf numFmtId="1" fontId="3" fillId="34" borderId="11" xfId="63" applyNumberFormat="1" applyFont="1" applyFill="1" applyBorder="1" applyAlignment="1">
      <alignment horizontal="left" vertical="center" wrapText="1"/>
      <protection/>
    </xf>
    <xf numFmtId="0" fontId="4" fillId="34" borderId="11" xfId="0" applyFont="1" applyFill="1" applyBorder="1" applyAlignment="1">
      <alignment horizontal="left" vertical="center" wrapText="1"/>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3" fontId="3" fillId="34" borderId="11" xfId="0" applyNumberFormat="1" applyFont="1" applyFill="1" applyBorder="1" applyAlignment="1">
      <alignment vertical="center"/>
    </xf>
    <xf numFmtId="0" fontId="3" fillId="34" borderId="0" xfId="0" applyFont="1" applyFill="1" applyAlignment="1">
      <alignment vertical="center"/>
    </xf>
    <xf numFmtId="1" fontId="103" fillId="34" borderId="13" xfId="73" applyNumberFormat="1" applyFont="1" applyFill="1" applyBorder="1" applyAlignment="1">
      <alignment horizontal="justify" vertical="center" wrapText="1"/>
      <protection/>
    </xf>
    <xf numFmtId="1" fontId="103" fillId="34" borderId="13" xfId="73" applyNumberFormat="1" applyFont="1" applyFill="1" applyBorder="1" applyAlignment="1">
      <alignment horizontal="center" vertical="center" wrapText="1"/>
      <protection/>
    </xf>
    <xf numFmtId="1" fontId="103" fillId="34" borderId="11" xfId="73" applyNumberFormat="1" applyFont="1" applyFill="1" applyBorder="1" applyAlignment="1">
      <alignment horizontal="justify" vertical="center" wrapText="1"/>
      <protection/>
    </xf>
    <xf numFmtId="1" fontId="103" fillId="34" borderId="11" xfId="73" applyNumberFormat="1" applyFont="1" applyFill="1" applyBorder="1" applyAlignment="1">
      <alignment horizontal="center" vertical="center" wrapText="1"/>
      <protection/>
    </xf>
    <xf numFmtId="3" fontId="103" fillId="34" borderId="11" xfId="73" applyNumberFormat="1" applyFont="1" applyFill="1" applyBorder="1" applyAlignment="1">
      <alignment horizontal="center" vertical="center" wrapText="1"/>
      <protection/>
    </xf>
    <xf numFmtId="0" fontId="103" fillId="34" borderId="11" xfId="0" applyFont="1" applyFill="1" applyBorder="1" applyAlignment="1">
      <alignment horizontal="justify" vertical="center" wrapText="1"/>
    </xf>
    <xf numFmtId="0" fontId="103" fillId="34" borderId="11" xfId="0" applyFont="1" applyFill="1" applyBorder="1" applyAlignment="1">
      <alignment horizontal="center" vertical="center" wrapText="1"/>
    </xf>
    <xf numFmtId="3" fontId="3" fillId="34" borderId="11" xfId="0" applyNumberFormat="1" applyFont="1" applyFill="1" applyBorder="1" applyAlignment="1">
      <alignment horizontal="center" vertical="center" wrapText="1"/>
    </xf>
    <xf numFmtId="0" fontId="12" fillId="0" borderId="11" xfId="0" applyFont="1" applyBorder="1" applyAlignment="1">
      <alignment horizontal="center" vertical="center"/>
    </xf>
    <xf numFmtId="49" fontId="12" fillId="0" borderId="11" xfId="0" applyNumberFormat="1" applyFont="1" applyBorder="1" applyAlignment="1">
      <alignment vertical="center" wrapText="1"/>
    </xf>
    <xf numFmtId="166" fontId="12" fillId="0" borderId="11" xfId="42" applyNumberFormat="1" applyFont="1" applyFill="1" applyBorder="1" applyAlignment="1">
      <alignment horizontal="right" vertical="center" wrapText="1"/>
    </xf>
    <xf numFmtId="0" fontId="12" fillId="0" borderId="0" xfId="0" applyFont="1" applyAlignment="1">
      <alignment/>
    </xf>
    <xf numFmtId="3" fontId="3" fillId="34" borderId="11" xfId="0" applyNumberFormat="1" applyFont="1" applyFill="1" applyBorder="1" applyAlignment="1">
      <alignment horizontal="left" vertical="center" wrapText="1"/>
    </xf>
    <xf numFmtId="0" fontId="3" fillId="34" borderId="11" xfId="0" applyFont="1" applyFill="1" applyBorder="1" applyAlignment="1">
      <alignment horizontal="justify" vertical="center"/>
    </xf>
    <xf numFmtId="3" fontId="3" fillId="34" borderId="11" xfId="73" applyNumberFormat="1" applyFont="1" applyFill="1" applyBorder="1" applyAlignment="1" quotePrefix="1">
      <alignment horizontal="center" vertical="center" wrapText="1"/>
      <protection/>
    </xf>
    <xf numFmtId="167" fontId="3" fillId="34" borderId="11" xfId="45" applyNumberFormat="1" applyFont="1" applyFill="1" applyBorder="1" applyAlignment="1">
      <alignment horizontal="right" vertical="center" wrapText="1"/>
    </xf>
    <xf numFmtId="0" fontId="3" fillId="34" borderId="11" xfId="0" applyFont="1" applyFill="1" applyBorder="1" applyAlignment="1">
      <alignment horizontal="left" vertical="center" wrapText="1"/>
    </xf>
    <xf numFmtId="3" fontId="3" fillId="34" borderId="11" xfId="70" applyNumberFormat="1" applyFont="1" applyFill="1" applyBorder="1" applyAlignment="1">
      <alignment vertical="center" wrapText="1"/>
      <protection/>
    </xf>
    <xf numFmtId="1" fontId="3" fillId="34" borderId="11" xfId="73" applyNumberFormat="1" applyFont="1" applyFill="1" applyBorder="1" applyAlignment="1">
      <alignment vertical="center" wrapText="1"/>
      <protection/>
    </xf>
    <xf numFmtId="1" fontId="3" fillId="34" borderId="11" xfId="73" applyNumberFormat="1" applyFont="1" applyFill="1" applyBorder="1" applyAlignment="1">
      <alignment horizontal="justify" vertical="center"/>
      <protection/>
    </xf>
    <xf numFmtId="1" fontId="3" fillId="34" borderId="11" xfId="0" applyNumberFormat="1" applyFont="1" applyFill="1" applyBorder="1" applyAlignment="1">
      <alignment vertical="center" wrapText="1"/>
    </xf>
    <xf numFmtId="0" fontId="86" fillId="34" borderId="0" xfId="0" applyFont="1" applyFill="1" applyAlignment="1">
      <alignment vertical="center"/>
    </xf>
    <xf numFmtId="0" fontId="86" fillId="34" borderId="0" xfId="0" applyFont="1" applyFill="1" applyAlignment="1">
      <alignment horizontal="center" vertical="center"/>
    </xf>
    <xf numFmtId="0" fontId="89" fillId="34" borderId="0" xfId="0" applyFont="1" applyFill="1" applyAlignment="1">
      <alignment horizontal="center" vertical="center"/>
    </xf>
    <xf numFmtId="3" fontId="86" fillId="34" borderId="0" xfId="0" applyNumberFormat="1" applyFont="1" applyFill="1" applyAlignment="1">
      <alignment vertical="center"/>
    </xf>
    <xf numFmtId="3" fontId="89" fillId="34" borderId="0" xfId="0" applyNumberFormat="1" applyFont="1" applyFill="1" applyAlignment="1">
      <alignment vertical="center"/>
    </xf>
    <xf numFmtId="3" fontId="120" fillId="34" borderId="0" xfId="0" applyNumberFormat="1" applyFont="1" applyFill="1" applyAlignment="1">
      <alignment vertical="center"/>
    </xf>
    <xf numFmtId="3" fontId="121" fillId="34" borderId="0" xfId="0" applyNumberFormat="1" applyFont="1" applyFill="1" applyAlignment="1">
      <alignment vertical="center"/>
    </xf>
    <xf numFmtId="3" fontId="120" fillId="34" borderId="0" xfId="0" applyNumberFormat="1" applyFont="1" applyFill="1" applyAlignment="1">
      <alignment horizontal="left" vertical="center"/>
    </xf>
    <xf numFmtId="0" fontId="89" fillId="34" borderId="0" xfId="0" applyFont="1" applyFill="1" applyAlignment="1">
      <alignment vertical="center"/>
    </xf>
    <xf numFmtId="165" fontId="15" fillId="34" borderId="11" xfId="42" applyNumberFormat="1" applyFont="1" applyFill="1" applyBorder="1" applyAlignment="1">
      <alignment horizontal="right" vertical="center" wrapText="1"/>
    </xf>
    <xf numFmtId="165" fontId="15" fillId="0" borderId="11" xfId="42" applyNumberFormat="1" applyFont="1" applyBorder="1" applyAlignment="1">
      <alignment horizontal="right" vertical="center" wrapText="1"/>
    </xf>
    <xf numFmtId="165" fontId="16" fillId="0" borderId="11" xfId="42" applyNumberFormat="1" applyFont="1" applyBorder="1" applyAlignment="1">
      <alignment horizontal="right" vertical="center" wrapText="1"/>
    </xf>
    <xf numFmtId="165" fontId="2" fillId="0" borderId="11" xfId="42" applyNumberFormat="1" applyFont="1" applyFill="1" applyBorder="1" applyAlignment="1">
      <alignment horizontal="right" vertical="center" wrapText="1"/>
    </xf>
    <xf numFmtId="165" fontId="2" fillId="0" borderId="11" xfId="42" applyNumberFormat="1" applyFont="1" applyBorder="1" applyAlignment="1">
      <alignment horizontal="right" vertical="center" wrapText="1"/>
    </xf>
    <xf numFmtId="3" fontId="4" fillId="34" borderId="11" xfId="67" applyNumberFormat="1" applyFont="1" applyFill="1" applyBorder="1" applyAlignment="1">
      <alignment vertical="center"/>
      <protection/>
    </xf>
    <xf numFmtId="0" fontId="4" fillId="34" borderId="0" xfId="67" applyFont="1" applyFill="1">
      <alignment/>
      <protection/>
    </xf>
    <xf numFmtId="0" fontId="4" fillId="34" borderId="11" xfId="67" applyFont="1" applyFill="1" applyBorder="1" applyAlignment="1">
      <alignment vertical="center"/>
      <protection/>
    </xf>
    <xf numFmtId="0" fontId="102" fillId="34" borderId="0" xfId="0" applyFont="1" applyFill="1" applyAlignment="1">
      <alignment/>
    </xf>
    <xf numFmtId="0" fontId="85" fillId="34" borderId="0" xfId="0" applyFont="1" applyFill="1" applyAlignment="1">
      <alignment horizontal="right"/>
    </xf>
    <xf numFmtId="0" fontId="85" fillId="34" borderId="0" xfId="67" applyFont="1" applyFill="1" applyAlignment="1">
      <alignment horizontal="centerContinuous"/>
      <protection/>
    </xf>
    <xf numFmtId="0" fontId="102" fillId="34" borderId="0" xfId="67" applyFont="1" applyFill="1">
      <alignment/>
      <protection/>
    </xf>
    <xf numFmtId="0" fontId="102" fillId="34" borderId="0" xfId="0" applyFont="1" applyFill="1" applyAlignment="1">
      <alignment horizontal="right"/>
    </xf>
    <xf numFmtId="0" fontId="102" fillId="34" borderId="0" xfId="67" applyFont="1" applyFill="1" applyAlignment="1">
      <alignment horizontal="centerContinuous"/>
      <protection/>
    </xf>
    <xf numFmtId="0" fontId="85" fillId="34" borderId="0" xfId="67" applyFont="1" applyFill="1">
      <alignment/>
      <protection/>
    </xf>
    <xf numFmtId="0" fontId="122" fillId="34" borderId="0" xfId="67" applyFont="1" applyFill="1" applyAlignment="1">
      <alignment horizontal="left"/>
      <protection/>
    </xf>
    <xf numFmtId="0" fontId="122" fillId="34" borderId="0" xfId="67" applyFont="1" applyFill="1" applyAlignment="1">
      <alignment horizontal="center"/>
      <protection/>
    </xf>
    <xf numFmtId="0" fontId="85" fillId="34" borderId="14" xfId="67" applyFont="1" applyFill="1" applyBorder="1" applyAlignment="1">
      <alignment horizontal="center" vertical="center" wrapText="1"/>
      <protection/>
    </xf>
    <xf numFmtId="0" fontId="85" fillId="34" borderId="13" xfId="67" applyFont="1" applyFill="1" applyBorder="1" applyAlignment="1">
      <alignment horizontal="center" vertical="center" wrapText="1"/>
      <protection/>
    </xf>
    <xf numFmtId="0" fontId="102" fillId="34" borderId="11" xfId="67" applyFont="1" applyFill="1" applyBorder="1" applyAlignment="1">
      <alignment horizontal="center" vertical="center"/>
      <protection/>
    </xf>
    <xf numFmtId="0" fontId="102" fillId="34" borderId="11" xfId="67" applyFont="1" applyFill="1" applyBorder="1" applyAlignment="1">
      <alignment vertical="center"/>
      <protection/>
    </xf>
    <xf numFmtId="3" fontId="102" fillId="34" borderId="11" xfId="67" applyNumberFormat="1" applyFont="1" applyFill="1" applyBorder="1" applyAlignment="1">
      <alignment vertical="center"/>
      <protection/>
    </xf>
    <xf numFmtId="0" fontId="85" fillId="34" borderId="11" xfId="67" applyFont="1" applyFill="1" applyBorder="1" applyAlignment="1">
      <alignment horizontal="center" vertical="center"/>
      <protection/>
    </xf>
    <xf numFmtId="1" fontId="85" fillId="34" borderId="11" xfId="0" applyNumberFormat="1" applyFont="1" applyFill="1" applyBorder="1" applyAlignment="1">
      <alignment horizontal="left" vertical="center" wrapText="1"/>
    </xf>
    <xf numFmtId="3" fontId="85" fillId="34" borderId="11" xfId="67" applyNumberFormat="1" applyFont="1" applyFill="1" applyBorder="1" applyAlignment="1">
      <alignment vertical="center"/>
      <protection/>
    </xf>
    <xf numFmtId="0" fontId="85" fillId="34" borderId="11" xfId="0" applyFont="1" applyFill="1" applyBorder="1" applyAlignment="1">
      <alignment horizontal="center" vertical="center"/>
    </xf>
    <xf numFmtId="3" fontId="85" fillId="34" borderId="11" xfId="0" applyNumberFormat="1" applyFont="1" applyFill="1" applyBorder="1" applyAlignment="1">
      <alignment vertical="center" wrapText="1"/>
    </xf>
    <xf numFmtId="0" fontId="99" fillId="34" borderId="0" xfId="67" applyFont="1" applyFill="1">
      <alignment/>
      <protection/>
    </xf>
    <xf numFmtId="0" fontId="85" fillId="34" borderId="0" xfId="0" applyFont="1" applyFill="1" applyAlignment="1">
      <alignment horizontal="center" vertical="center"/>
    </xf>
    <xf numFmtId="0" fontId="85" fillId="34" borderId="0" xfId="67" applyFont="1" applyFill="1" applyAlignment="1">
      <alignment vertical="center"/>
      <protection/>
    </xf>
    <xf numFmtId="3" fontId="85" fillId="34" borderId="0" xfId="67" applyNumberFormat="1" applyFont="1" applyFill="1" applyAlignment="1">
      <alignment vertical="center"/>
      <protection/>
    </xf>
    <xf numFmtId="0" fontId="99" fillId="34" borderId="0" xfId="0" applyFont="1" applyFill="1" applyAlignment="1">
      <alignment horizontal="left"/>
    </xf>
    <xf numFmtId="0" fontId="123" fillId="34" borderId="0" xfId="0" applyFont="1" applyFill="1" applyAlignment="1">
      <alignment/>
    </xf>
    <xf numFmtId="0" fontId="123" fillId="34" borderId="0" xfId="0" applyFont="1" applyFill="1" applyAlignment="1">
      <alignment horizontal="left"/>
    </xf>
    <xf numFmtId="3" fontId="85" fillId="34" borderId="0" xfId="67" applyNumberFormat="1" applyFont="1" applyFill="1">
      <alignment/>
      <protection/>
    </xf>
    <xf numFmtId="0" fontId="3" fillId="34" borderId="0" xfId="67" applyFont="1" applyFill="1">
      <alignment/>
      <protection/>
    </xf>
    <xf numFmtId="3" fontId="4" fillId="34" borderId="0" xfId="67" applyNumberFormat="1" applyFont="1" applyFill="1">
      <alignment/>
      <protection/>
    </xf>
    <xf numFmtId="0" fontId="15" fillId="34" borderId="0" xfId="67" applyFont="1" applyFill="1">
      <alignment/>
      <protection/>
    </xf>
    <xf numFmtId="0" fontId="4" fillId="34" borderId="11" xfId="67" applyFont="1" applyFill="1" applyBorder="1" applyAlignment="1" quotePrefix="1">
      <alignment horizontal="center" vertical="center"/>
      <protection/>
    </xf>
    <xf numFmtId="0" fontId="102" fillId="34" borderId="11" xfId="67" applyFont="1" applyFill="1" applyBorder="1" applyAlignment="1">
      <alignment horizontal="center" vertical="center"/>
      <protection/>
    </xf>
    <xf numFmtId="0" fontId="3" fillId="34" borderId="11" xfId="67" applyFont="1" applyFill="1" applyBorder="1" applyAlignment="1">
      <alignment vertical="center"/>
      <protection/>
    </xf>
    <xf numFmtId="3" fontId="102" fillId="34" borderId="11" xfId="67" applyNumberFormat="1" applyFont="1" applyFill="1" applyBorder="1" applyAlignment="1">
      <alignment vertical="center"/>
      <protection/>
    </xf>
    <xf numFmtId="0" fontId="3" fillId="34" borderId="0" xfId="67" applyFont="1" applyFill="1">
      <alignment/>
      <protection/>
    </xf>
    <xf numFmtId="0" fontId="102" fillId="34" borderId="0" xfId="67" applyFont="1" applyFill="1">
      <alignment/>
      <protection/>
    </xf>
    <xf numFmtId="0" fontId="2" fillId="0" borderId="11" xfId="0" applyFont="1" applyBorder="1" applyAlignment="1">
      <alignment horizontal="center" vertical="center"/>
    </xf>
    <xf numFmtId="0" fontId="15" fillId="0" borderId="11" xfId="0" applyFont="1" applyBorder="1" applyAlignment="1">
      <alignment horizontal="center" vertical="center"/>
    </xf>
    <xf numFmtId="3" fontId="15" fillId="0" borderId="11" xfId="0" applyNumberFormat="1" applyFont="1" applyBorder="1" applyAlignment="1">
      <alignment vertical="center" wrapText="1"/>
    </xf>
    <xf numFmtId="0" fontId="2" fillId="0" borderId="0" xfId="0" applyFont="1" applyAlignment="1">
      <alignment horizontal="left" vertical="center"/>
    </xf>
    <xf numFmtId="0" fontId="3" fillId="0" borderId="0" xfId="0" applyFont="1" applyAlignment="1">
      <alignment vertical="center"/>
    </xf>
    <xf numFmtId="0" fontId="12" fillId="0" borderId="11" xfId="0" applyFont="1" applyBorder="1" applyAlignment="1">
      <alignment/>
    </xf>
    <xf numFmtId="3" fontId="99" fillId="34" borderId="11" xfId="63" applyNumberFormat="1" applyFont="1" applyFill="1" applyBorder="1" applyAlignment="1">
      <alignment horizontal="right" vertical="center" wrapText="1"/>
      <protection/>
    </xf>
    <xf numFmtId="3" fontId="85" fillId="34" borderId="11" xfId="0" applyNumberFormat="1" applyFont="1" applyFill="1" applyBorder="1" applyAlignment="1">
      <alignment horizontal="right" vertical="center" wrapText="1"/>
    </xf>
    <xf numFmtId="0" fontId="65" fillId="0" borderId="0" xfId="0" applyFont="1" applyAlignment="1">
      <alignment/>
    </xf>
    <xf numFmtId="0" fontId="65" fillId="0" borderId="0" xfId="0" applyFont="1" applyAlignment="1">
      <alignment horizontal="center"/>
    </xf>
    <xf numFmtId="0" fontId="4" fillId="0" borderId="0" xfId="0" applyFont="1" applyAlignment="1">
      <alignment/>
    </xf>
    <xf numFmtId="0" fontId="3" fillId="0" borderId="0" xfId="0" applyFont="1" applyAlignment="1">
      <alignment/>
    </xf>
    <xf numFmtId="0" fontId="2" fillId="0" borderId="11" xfId="70" applyFont="1" applyBorder="1" applyAlignment="1">
      <alignment horizontal="center" vertical="center"/>
      <protection/>
    </xf>
    <xf numFmtId="49" fontId="2" fillId="0" borderId="11" xfId="70" applyNumberFormat="1" applyFont="1" applyBorder="1" applyAlignment="1">
      <alignment horizontal="left" vertical="center" wrapText="1"/>
      <protection/>
    </xf>
    <xf numFmtId="0" fontId="66" fillId="0" borderId="0" xfId="0" applyFont="1" applyAlignment="1">
      <alignment/>
    </xf>
    <xf numFmtId="165" fontId="66" fillId="0" borderId="0" xfId="0" applyNumberFormat="1" applyFont="1" applyAlignment="1">
      <alignment/>
    </xf>
    <xf numFmtId="0" fontId="15" fillId="0" borderId="11" xfId="70" applyFont="1" applyBorder="1" applyAlignment="1">
      <alignment horizontal="center" vertical="center"/>
      <protection/>
    </xf>
    <xf numFmtId="49" fontId="15" fillId="0" borderId="11" xfId="70" applyNumberFormat="1" applyFont="1" applyBorder="1" applyAlignment="1">
      <alignment vertical="center" wrapText="1"/>
      <protection/>
    </xf>
    <xf numFmtId="0" fontId="67" fillId="0" borderId="0" xfId="0" applyFont="1" applyAlignment="1">
      <alignment/>
    </xf>
    <xf numFmtId="0" fontId="16" fillId="0" borderId="11" xfId="70" applyFont="1" applyBorder="1" applyAlignment="1">
      <alignment horizontal="center" vertical="center"/>
      <protection/>
    </xf>
    <xf numFmtId="49" fontId="16" fillId="0" borderId="11" xfId="0" applyNumberFormat="1" applyFont="1" applyBorder="1" applyAlignment="1">
      <alignment vertical="center" wrapText="1"/>
    </xf>
    <xf numFmtId="0" fontId="68" fillId="0" borderId="0" xfId="0" applyFont="1" applyAlignment="1">
      <alignment/>
    </xf>
    <xf numFmtId="3" fontId="16" fillId="0" borderId="11" xfId="0" applyNumberFormat="1" applyFont="1" applyBorder="1" applyAlignment="1">
      <alignment vertical="center"/>
    </xf>
    <xf numFmtId="3" fontId="16" fillId="34" borderId="11" xfId="0" applyNumberFormat="1" applyFont="1" applyFill="1" applyBorder="1" applyAlignment="1">
      <alignment vertical="center"/>
    </xf>
    <xf numFmtId="3" fontId="15" fillId="34" borderId="11" xfId="0" applyNumberFormat="1" applyFont="1" applyFill="1" applyBorder="1" applyAlignment="1">
      <alignment vertical="center"/>
    </xf>
    <xf numFmtId="0" fontId="15" fillId="0" borderId="11" xfId="70" applyFont="1" applyBorder="1" applyAlignment="1" quotePrefix="1">
      <alignment horizontal="center" vertical="center"/>
      <protection/>
    </xf>
    <xf numFmtId="49" fontId="16" fillId="0" borderId="11" xfId="70" applyNumberFormat="1" applyFont="1" applyBorder="1" applyAlignment="1">
      <alignment vertical="center" wrapText="1"/>
      <protection/>
    </xf>
    <xf numFmtId="0" fontId="16" fillId="0" borderId="11" xfId="70" applyFont="1" applyBorder="1" applyAlignment="1" quotePrefix="1">
      <alignment horizontal="center" vertical="center"/>
      <protection/>
    </xf>
    <xf numFmtId="0" fontId="15" fillId="0" borderId="11" xfId="70" applyFont="1" applyBorder="1" applyAlignment="1">
      <alignment horizontal="justify" vertical="center" wrapText="1"/>
      <protection/>
    </xf>
    <xf numFmtId="49" fontId="2" fillId="0" borderId="11" xfId="70" applyNumberFormat="1" applyFont="1" applyBorder="1" applyAlignment="1">
      <alignment vertical="center" wrapText="1"/>
      <protection/>
    </xf>
    <xf numFmtId="0" fontId="69" fillId="0" borderId="0" xfId="0" applyFont="1" applyAlignment="1">
      <alignment/>
    </xf>
    <xf numFmtId="0" fontId="69" fillId="0" borderId="0" xfId="0" applyFont="1" applyAlignment="1">
      <alignment horizontal="center"/>
    </xf>
    <xf numFmtId="0" fontId="3" fillId="0" borderId="11" xfId="72" applyFont="1" applyBorder="1" applyAlignment="1">
      <alignment horizontal="center" vertical="center"/>
      <protection/>
    </xf>
    <xf numFmtId="49" fontId="3" fillId="0" borderId="11" xfId="72" applyNumberFormat="1" applyFont="1" applyBorder="1" applyAlignment="1">
      <alignment horizontal="left" vertical="center" wrapText="1"/>
      <protection/>
    </xf>
    <xf numFmtId="3" fontId="0" fillId="0" borderId="0" xfId="0" applyNumberFormat="1" applyFont="1" applyAlignment="1">
      <alignment/>
    </xf>
    <xf numFmtId="49" fontId="3" fillId="0" borderId="11" xfId="72" applyNumberFormat="1" applyFont="1" applyBorder="1" applyAlignment="1">
      <alignment vertical="center" wrapText="1"/>
      <protection/>
    </xf>
    <xf numFmtId="0" fontId="4" fillId="0" borderId="11" xfId="72" applyFont="1" applyBorder="1" applyAlignment="1">
      <alignment horizontal="center" vertical="center"/>
      <protection/>
    </xf>
    <xf numFmtId="49" fontId="4" fillId="0" borderId="11" xfId="72" applyNumberFormat="1" applyFont="1" applyBorder="1" applyAlignment="1">
      <alignment vertical="center" wrapText="1"/>
      <protection/>
    </xf>
    <xf numFmtId="0" fontId="11" fillId="0" borderId="11" xfId="72" applyFont="1" applyBorder="1" applyAlignment="1" quotePrefix="1">
      <alignment horizontal="center" vertical="center"/>
      <protection/>
    </xf>
    <xf numFmtId="49" fontId="11" fillId="0" borderId="11" xfId="72" applyNumberFormat="1" applyFont="1" applyBorder="1" applyAlignment="1">
      <alignment vertical="center" wrapText="1"/>
      <protection/>
    </xf>
    <xf numFmtId="0" fontId="70" fillId="0" borderId="0" xfId="0" applyFont="1" applyAlignment="1">
      <alignment/>
    </xf>
    <xf numFmtId="49" fontId="4" fillId="0" borderId="11" xfId="72" applyNumberFormat="1" applyFont="1" applyBorder="1" applyAlignment="1">
      <alignment horizontal="justify" vertical="center" wrapText="1"/>
      <protection/>
    </xf>
    <xf numFmtId="0" fontId="11" fillId="0" borderId="11" xfId="72" applyFont="1" applyBorder="1" applyAlignment="1">
      <alignment horizontal="center" vertical="center"/>
      <protection/>
    </xf>
    <xf numFmtId="0" fontId="8" fillId="0" borderId="0" xfId="0" applyFont="1" applyAlignment="1">
      <alignment/>
    </xf>
    <xf numFmtId="49" fontId="4" fillId="0" borderId="11" xfId="0" applyNumberFormat="1" applyFont="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xf>
    <xf numFmtId="3" fontId="2" fillId="34" borderId="0" xfId="70" applyNumberFormat="1" applyFont="1" applyFill="1" applyAlignment="1">
      <alignment horizontal="right" vertical="center"/>
      <protection/>
    </xf>
    <xf numFmtId="0" fontId="0" fillId="34" borderId="0" xfId="0" applyFont="1" applyFill="1" applyAlignment="1">
      <alignment/>
    </xf>
    <xf numFmtId="0" fontId="0" fillId="34" borderId="0" xfId="70" applyFont="1" applyFill="1">
      <alignment/>
      <protection/>
    </xf>
    <xf numFmtId="0" fontId="16" fillId="34" borderId="0" xfId="70" applyFont="1" applyFill="1" applyAlignment="1">
      <alignment horizontal="center" vertical="center"/>
      <protection/>
    </xf>
    <xf numFmtId="3" fontId="11" fillId="34" borderId="10" xfId="70" applyNumberFormat="1" applyFont="1" applyFill="1" applyBorder="1" applyAlignment="1">
      <alignment horizontal="right" vertical="center"/>
      <protection/>
    </xf>
    <xf numFmtId="0" fontId="3" fillId="34" borderId="12" xfId="70" applyFont="1" applyFill="1" applyBorder="1" applyAlignment="1">
      <alignment horizontal="center" vertical="center" wrapText="1"/>
      <protection/>
    </xf>
    <xf numFmtId="49" fontId="3" fillId="34" borderId="12" xfId="70" applyNumberFormat="1" applyFont="1" applyFill="1" applyBorder="1" applyAlignment="1">
      <alignment horizontal="center" vertical="center" wrapText="1"/>
      <protection/>
    </xf>
    <xf numFmtId="3" fontId="3" fillId="34" borderId="12" xfId="70" applyNumberFormat="1" applyFont="1" applyFill="1" applyBorder="1" applyAlignment="1">
      <alignment horizontal="center" vertical="center" wrapText="1"/>
      <protection/>
    </xf>
    <xf numFmtId="0" fontId="3" fillId="34" borderId="11" xfId="70" applyFont="1" applyFill="1" applyBorder="1" applyAlignment="1">
      <alignment horizontal="center" vertical="center" wrapText="1"/>
      <protection/>
    </xf>
    <xf numFmtId="49" fontId="3" fillId="34" borderId="11" xfId="70" applyNumberFormat="1" applyFont="1" applyFill="1" applyBorder="1" applyAlignment="1">
      <alignment vertical="center" wrapText="1"/>
      <protection/>
    </xf>
    <xf numFmtId="3" fontId="3" fillId="34" borderId="11" xfId="70" applyNumberFormat="1" applyFont="1" applyFill="1" applyBorder="1" applyAlignment="1">
      <alignment horizontal="center" vertical="center"/>
      <protection/>
    </xf>
    <xf numFmtId="3" fontId="3" fillId="34" borderId="11" xfId="70" applyNumberFormat="1" applyFont="1" applyFill="1" applyBorder="1" applyAlignment="1">
      <alignment vertical="center"/>
      <protection/>
    </xf>
    <xf numFmtId="3" fontId="3" fillId="34" borderId="0" xfId="70" applyNumberFormat="1" applyFont="1" applyFill="1" applyAlignment="1">
      <alignment vertical="center"/>
      <protection/>
    </xf>
    <xf numFmtId="0" fontId="4" fillId="34" borderId="11" xfId="70" applyFont="1" applyFill="1" applyBorder="1" applyAlignment="1">
      <alignment horizontal="center" vertical="center" wrapText="1"/>
      <protection/>
    </xf>
    <xf numFmtId="49" fontId="4" fillId="34" borderId="11" xfId="70" applyNumberFormat="1" applyFont="1" applyFill="1" applyBorder="1" applyAlignment="1">
      <alignment vertical="center" wrapText="1"/>
      <protection/>
    </xf>
    <xf numFmtId="3" fontId="4" fillId="34" borderId="11" xfId="0" applyNumberFormat="1" applyFont="1" applyFill="1" applyBorder="1" applyAlignment="1">
      <alignment vertical="center"/>
    </xf>
    <xf numFmtId="3" fontId="4" fillId="34" borderId="11" xfId="70" applyNumberFormat="1" applyFont="1" applyFill="1" applyBorder="1" applyAlignment="1">
      <alignment vertical="center"/>
      <protection/>
    </xf>
    <xf numFmtId="0" fontId="4" fillId="34" borderId="11" xfId="70" applyFont="1" applyFill="1" applyBorder="1" applyAlignment="1" quotePrefix="1">
      <alignment horizontal="center" vertical="center" wrapText="1"/>
      <protection/>
    </xf>
    <xf numFmtId="0" fontId="4" fillId="34" borderId="0" xfId="70" applyFont="1" applyFill="1" applyAlignment="1">
      <alignment horizontal="center" vertical="center"/>
      <protection/>
    </xf>
    <xf numFmtId="49" fontId="4" fillId="34" borderId="0" xfId="70" applyNumberFormat="1" applyFont="1" applyFill="1" applyAlignment="1">
      <alignment vertical="center" wrapText="1"/>
      <protection/>
    </xf>
    <xf numFmtId="3" fontId="4" fillId="34" borderId="0" xfId="70" applyNumberFormat="1" applyFont="1" applyFill="1" applyAlignment="1">
      <alignment vertical="center"/>
      <protection/>
    </xf>
    <xf numFmtId="0" fontId="4" fillId="0" borderId="0" xfId="0" applyFont="1" applyAlignment="1">
      <alignment horizontal="center" vertical="center"/>
    </xf>
    <xf numFmtId="49" fontId="4" fillId="0" borderId="0" xfId="0" applyNumberFormat="1" applyFont="1" applyAlignment="1">
      <alignment vertical="center" wrapText="1"/>
    </xf>
    <xf numFmtId="3" fontId="71" fillId="0" borderId="0" xfId="0" applyNumberFormat="1" applyFont="1" applyAlignment="1">
      <alignment horizontal="center" vertical="center"/>
    </xf>
    <xf numFmtId="0" fontId="15" fillId="0" borderId="0" xfId="0" applyFont="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vertical="center" wrapText="1"/>
    </xf>
    <xf numFmtId="3" fontId="26" fillId="0" borderId="12" xfId="0" applyNumberFormat="1" applyFont="1" applyBorder="1" applyAlignment="1">
      <alignment horizontal="center" vertical="center" wrapText="1"/>
    </xf>
    <xf numFmtId="3" fontId="26" fillId="0" borderId="11" xfId="0" applyNumberFormat="1" applyFont="1" applyBorder="1" applyAlignment="1">
      <alignment horizontal="center" vertical="center"/>
    </xf>
    <xf numFmtId="49" fontId="26" fillId="0" borderId="11" xfId="0" applyNumberFormat="1" applyFont="1" applyBorder="1" applyAlignment="1">
      <alignment horizontal="center" vertical="center" wrapText="1"/>
    </xf>
    <xf numFmtId="49" fontId="26" fillId="0" borderId="11"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0" fontId="28" fillId="0" borderId="11" xfId="0" applyFont="1" applyBorder="1" applyAlignment="1">
      <alignment horizontal="center" vertical="center" wrapText="1"/>
    </xf>
    <xf numFmtId="3" fontId="28" fillId="0" borderId="11" xfId="0" applyNumberFormat="1" applyFont="1" applyBorder="1" applyAlignment="1">
      <alignment vertical="center"/>
    </xf>
    <xf numFmtId="0" fontId="28" fillId="0" borderId="0" xfId="0" applyFont="1" applyAlignment="1">
      <alignment/>
    </xf>
    <xf numFmtId="49" fontId="27" fillId="0" borderId="11" xfId="72" applyNumberFormat="1" applyFont="1" applyBorder="1" applyAlignment="1">
      <alignment horizontal="justify" vertical="center" wrapText="1"/>
      <protection/>
    </xf>
    <xf numFmtId="49" fontId="27" fillId="0" borderId="11" xfId="72" applyNumberFormat="1" applyFont="1" applyBorder="1" applyAlignment="1">
      <alignment vertical="center" wrapText="1"/>
      <protection/>
    </xf>
    <xf numFmtId="3"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12" fillId="0" borderId="11" xfId="0" applyNumberFormat="1" applyFont="1" applyBorder="1" applyAlignment="1">
      <alignment horizontal="left" vertical="center" wrapText="1"/>
    </xf>
    <xf numFmtId="166" fontId="0" fillId="0" borderId="0" xfId="0" applyNumberFormat="1" applyFont="1" applyAlignment="1">
      <alignment/>
    </xf>
    <xf numFmtId="3" fontId="0" fillId="34" borderId="0" xfId="0" applyNumberFormat="1" applyFont="1" applyFill="1" applyAlignment="1">
      <alignment/>
    </xf>
    <xf numFmtId="0" fontId="2" fillId="0" borderId="12" xfId="72" applyFont="1" applyBorder="1" applyAlignment="1">
      <alignment horizontal="center" vertical="center" wrapText="1"/>
      <protection/>
    </xf>
    <xf numFmtId="0" fontId="2" fillId="0" borderId="13" xfId="72" applyFont="1" applyBorder="1" applyAlignment="1">
      <alignment horizontal="center" vertical="center" wrapText="1"/>
      <protection/>
    </xf>
    <xf numFmtId="49" fontId="2" fillId="0" borderId="12" xfId="72" applyNumberFormat="1" applyFont="1" applyBorder="1" applyAlignment="1">
      <alignment horizontal="center" vertical="center" wrapText="1"/>
      <protection/>
    </xf>
    <xf numFmtId="49" fontId="2" fillId="0" borderId="13" xfId="72" applyNumberFormat="1" applyFont="1" applyBorder="1" applyAlignment="1">
      <alignment horizontal="center" vertical="center" wrapText="1"/>
      <protection/>
    </xf>
    <xf numFmtId="3" fontId="2" fillId="0" borderId="12" xfId="72" applyNumberFormat="1" applyFont="1" applyBorder="1" applyAlignment="1">
      <alignment horizontal="center" vertical="center" wrapText="1"/>
      <protection/>
    </xf>
    <xf numFmtId="3" fontId="2" fillId="0" borderId="13" xfId="72" applyNumberFormat="1" applyFont="1" applyBorder="1" applyAlignment="1">
      <alignment horizontal="center" vertical="center" wrapText="1"/>
      <protection/>
    </xf>
    <xf numFmtId="0" fontId="3" fillId="0" borderId="0" xfId="72" applyFont="1" applyAlignment="1">
      <alignment horizontal="left" vertical="center"/>
      <protection/>
    </xf>
    <xf numFmtId="0" fontId="2" fillId="0" borderId="0" xfId="72" applyFont="1" applyAlignment="1">
      <alignment horizontal="center" vertical="center"/>
      <protection/>
    </xf>
    <xf numFmtId="0" fontId="16" fillId="0" borderId="0" xfId="72" applyFont="1" applyAlignment="1">
      <alignment horizontal="center" vertical="center"/>
      <protection/>
    </xf>
    <xf numFmtId="0" fontId="3" fillId="34" borderId="0" xfId="70" applyFont="1" applyFill="1" applyAlignment="1">
      <alignment horizontal="left" vertical="center"/>
      <protection/>
    </xf>
    <xf numFmtId="0" fontId="2" fillId="34" borderId="0" xfId="70" applyFont="1" applyFill="1" applyAlignment="1">
      <alignment horizontal="center" vertical="center"/>
      <protection/>
    </xf>
    <xf numFmtId="0" fontId="28" fillId="34" borderId="0" xfId="70" applyFont="1" applyFill="1" applyAlignment="1">
      <alignment horizontal="center" vertical="center"/>
      <protection/>
    </xf>
    <xf numFmtId="0" fontId="3" fillId="0" borderId="0" xfId="0" applyFont="1" applyAlignment="1">
      <alignment horizontal="right"/>
    </xf>
    <xf numFmtId="0" fontId="11" fillId="0" borderId="10" xfId="0" applyFont="1" applyBorder="1" applyAlignment="1">
      <alignment horizontal="right"/>
    </xf>
    <xf numFmtId="0" fontId="3" fillId="0" borderId="11" xfId="70" applyFont="1" applyBorder="1" applyAlignment="1">
      <alignment horizontal="center" vertical="center" wrapText="1"/>
      <protection/>
    </xf>
    <xf numFmtId="3" fontId="3" fillId="0" borderId="11" xfId="70" applyNumberFormat="1" applyFont="1" applyBorder="1" applyAlignment="1">
      <alignment horizontal="center" vertical="center" wrapText="1"/>
      <protection/>
    </xf>
    <xf numFmtId="0" fontId="2" fillId="0" borderId="0" xfId="0" applyFont="1" applyAlignment="1">
      <alignment horizontal="center"/>
    </xf>
    <xf numFmtId="0" fontId="4" fillId="0" borderId="11" xfId="70" applyFont="1" applyBorder="1" applyAlignment="1">
      <alignment horizontal="center" vertical="center" wrapText="1"/>
      <protection/>
    </xf>
    <xf numFmtId="0" fontId="16" fillId="0" borderId="0" xfId="0" applyFont="1" applyAlignment="1">
      <alignment horizontal="center"/>
    </xf>
    <xf numFmtId="0" fontId="3" fillId="0" borderId="0" xfId="0" applyFont="1" applyAlignment="1">
      <alignment horizontal="left"/>
    </xf>
    <xf numFmtId="0" fontId="28"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3" fontId="3" fillId="0" borderId="15" xfId="72" applyNumberFormat="1" applyFont="1" applyBorder="1" applyAlignment="1">
      <alignment horizontal="center" vertical="center" wrapText="1"/>
      <protection/>
    </xf>
    <xf numFmtId="3" fontId="3" fillId="0" borderId="16" xfId="72" applyNumberFormat="1" applyFont="1" applyBorder="1" applyAlignment="1">
      <alignment horizontal="center" vertical="center" wrapText="1"/>
      <protection/>
    </xf>
    <xf numFmtId="3" fontId="3" fillId="0" borderId="12" xfId="72" applyNumberFormat="1" applyFont="1" applyBorder="1" applyAlignment="1">
      <alignment horizontal="center" vertical="center" wrapText="1"/>
      <protection/>
    </xf>
    <xf numFmtId="3" fontId="3" fillId="0" borderId="13" xfId="72" applyNumberFormat="1" applyFont="1" applyBorder="1" applyAlignment="1">
      <alignment horizontal="center" vertical="center" wrapText="1"/>
      <protection/>
    </xf>
    <xf numFmtId="3" fontId="3" fillId="0" borderId="14" xfId="72" applyNumberFormat="1" applyFont="1" applyBorder="1" applyAlignment="1">
      <alignment horizontal="center" vertical="center" wrapText="1"/>
      <protection/>
    </xf>
    <xf numFmtId="0" fontId="16" fillId="0" borderId="0" xfId="0" applyFont="1" applyAlignment="1">
      <alignment horizontal="center" vertical="center"/>
    </xf>
    <xf numFmtId="0" fontId="3" fillId="0" borderId="0" xfId="0" applyFont="1" applyAlignment="1">
      <alignment horizontal="center" vertical="center"/>
    </xf>
    <xf numFmtId="3" fontId="14" fillId="0" borderId="11" xfId="0" applyNumberFormat="1" applyFont="1" applyBorder="1" applyAlignment="1">
      <alignment horizontal="center" vertical="center" wrapText="1"/>
    </xf>
    <xf numFmtId="0" fontId="3" fillId="0" borderId="0" xfId="0" applyFont="1" applyAlignment="1">
      <alignment horizontal="left" vertical="center"/>
    </xf>
    <xf numFmtId="3" fontId="3" fillId="0" borderId="0" xfId="0" applyNumberFormat="1" applyFont="1" applyAlignment="1">
      <alignment horizontal="right" vertical="center"/>
    </xf>
    <xf numFmtId="0" fontId="42" fillId="0" borderId="0" xfId="0" applyFont="1" applyAlignment="1">
      <alignment horizontal="center" vertical="center" wrapText="1"/>
    </xf>
    <xf numFmtId="0" fontId="43" fillId="0" borderId="0" xfId="0" applyFont="1" applyAlignment="1">
      <alignment horizontal="center" vertical="center"/>
    </xf>
    <xf numFmtId="3" fontId="11" fillId="0" borderId="0" xfId="0" applyNumberFormat="1" applyFont="1" applyAlignment="1">
      <alignment horizontal="right" vertical="center"/>
    </xf>
    <xf numFmtId="49" fontId="14" fillId="0" borderId="11" xfId="0" applyNumberFormat="1" applyFont="1" applyBorder="1" applyAlignment="1">
      <alignment horizontal="center" vertical="center" wrapText="1"/>
    </xf>
    <xf numFmtId="3" fontId="72" fillId="0" borderId="11" xfId="0" applyNumberFormat="1" applyFont="1" applyBorder="1" applyAlignment="1">
      <alignment horizontal="center" vertical="center" wrapText="1"/>
    </xf>
    <xf numFmtId="3" fontId="3" fillId="34" borderId="0" xfId="70" applyNumberFormat="1" applyFont="1" applyFill="1" applyAlignment="1">
      <alignment horizontal="right" vertical="center"/>
      <protection/>
    </xf>
    <xf numFmtId="0" fontId="3" fillId="34" borderId="0" xfId="70" applyFont="1" applyFill="1" applyAlignment="1">
      <alignment horizontal="center" vertical="center" wrapText="1"/>
      <protection/>
    </xf>
    <xf numFmtId="0" fontId="11" fillId="34" borderId="0" xfId="70" applyFont="1" applyFill="1" applyAlignment="1">
      <alignment horizontal="center" vertical="center"/>
      <protection/>
    </xf>
    <xf numFmtId="3" fontId="11" fillId="34" borderId="0" xfId="70" applyNumberFormat="1" applyFont="1" applyFill="1" applyAlignment="1">
      <alignment horizontal="right" vertical="center"/>
      <protection/>
    </xf>
    <xf numFmtId="3" fontId="3" fillId="34" borderId="11" xfId="70" applyNumberFormat="1" applyFont="1" applyFill="1" applyBorder="1" applyAlignment="1">
      <alignment horizontal="center" vertical="center" wrapText="1"/>
      <protection/>
    </xf>
    <xf numFmtId="0" fontId="3" fillId="34" borderId="11" xfId="70" applyFont="1" applyFill="1" applyBorder="1" applyAlignment="1">
      <alignment horizontal="center" vertical="center"/>
      <protection/>
    </xf>
    <xf numFmtId="3" fontId="124" fillId="0" borderId="10" xfId="0" applyNumberFormat="1" applyFont="1" applyBorder="1" applyAlignment="1">
      <alignment horizontal="right" vertical="center"/>
    </xf>
    <xf numFmtId="0" fontId="110" fillId="0" borderId="0" xfId="0" applyFont="1" applyAlignment="1">
      <alignment horizontal="left" vertical="center"/>
    </xf>
    <xf numFmtId="0" fontId="111" fillId="0" borderId="0" xfId="70" applyFont="1" applyAlignment="1">
      <alignment horizontal="center" vertical="center" wrapText="1"/>
      <protection/>
    </xf>
    <xf numFmtId="0" fontId="114" fillId="0" borderId="0" xfId="0" applyFont="1" applyAlignment="1">
      <alignment horizontal="center" vertical="center" wrapText="1"/>
    </xf>
    <xf numFmtId="0" fontId="116" fillId="0" borderId="0" xfId="70" applyFont="1" applyAlignment="1">
      <alignment horizontal="center" vertical="center"/>
      <protection/>
    </xf>
    <xf numFmtId="3" fontId="107" fillId="0" borderId="0" xfId="70" applyNumberFormat="1" applyFont="1" applyAlignment="1">
      <alignment horizontal="right" vertical="center"/>
      <protection/>
    </xf>
    <xf numFmtId="3" fontId="108" fillId="34" borderId="11" xfId="70" applyNumberFormat="1" applyFont="1" applyFill="1" applyBorder="1" applyAlignment="1">
      <alignment horizontal="center" vertical="center" wrapText="1"/>
      <protection/>
    </xf>
    <xf numFmtId="3" fontId="106" fillId="34" borderId="11" xfId="70" applyNumberFormat="1" applyFont="1" applyFill="1" applyBorder="1" applyAlignment="1">
      <alignment horizontal="center" vertical="center" wrapText="1"/>
      <protection/>
    </xf>
    <xf numFmtId="3" fontId="103" fillId="34" borderId="11" xfId="70" applyNumberFormat="1" applyFont="1" applyFill="1" applyBorder="1" applyAlignment="1">
      <alignment horizontal="center" vertical="center" wrapText="1"/>
      <protection/>
    </xf>
    <xf numFmtId="0" fontId="103" fillId="34" borderId="11" xfId="70" applyFont="1" applyFill="1" applyBorder="1" applyAlignment="1">
      <alignment horizontal="center" vertical="center"/>
      <protection/>
    </xf>
    <xf numFmtId="0" fontId="42" fillId="0" borderId="0" xfId="0" applyFont="1" applyAlignment="1">
      <alignment horizontal="center" vertical="center"/>
    </xf>
    <xf numFmtId="0" fontId="14" fillId="34" borderId="11" xfId="70" applyFont="1" applyFill="1" applyBorder="1" applyAlignment="1">
      <alignment horizontal="center" vertical="center"/>
      <protection/>
    </xf>
    <xf numFmtId="3" fontId="14" fillId="34" borderId="11" xfId="70" applyNumberFormat="1" applyFont="1" applyFill="1" applyBorder="1" applyAlignment="1">
      <alignment horizontal="center" vertical="center" wrapText="1"/>
      <protection/>
    </xf>
    <xf numFmtId="3" fontId="11" fillId="0" borderId="10" xfId="0" applyNumberFormat="1" applyFont="1" applyBorder="1" applyAlignment="1">
      <alignment horizontal="right" vertical="center"/>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26" fillId="0" borderId="0" xfId="70" applyNumberFormat="1" applyFont="1" applyAlignment="1">
      <alignment horizontal="right" vertical="center"/>
      <protection/>
    </xf>
    <xf numFmtId="3" fontId="2" fillId="0" borderId="0" xfId="0" applyNumberFormat="1" applyFont="1" applyAlignment="1">
      <alignment horizontal="center" vertical="center"/>
    </xf>
    <xf numFmtId="0" fontId="16" fillId="0" borderId="0" xfId="70" applyFont="1" applyAlignment="1">
      <alignment horizontal="center" vertical="center"/>
      <protection/>
    </xf>
    <xf numFmtId="0" fontId="3" fillId="0" borderId="11" xfId="0" applyFont="1" applyBorder="1" applyAlignment="1">
      <alignment horizontal="center" vertical="center" wrapText="1"/>
    </xf>
    <xf numFmtId="3" fontId="2" fillId="0" borderId="0" xfId="0" applyNumberFormat="1" applyFont="1" applyAlignment="1">
      <alignment horizontal="center" vertical="center"/>
    </xf>
    <xf numFmtId="0" fontId="16" fillId="0" borderId="0" xfId="70" applyFont="1" applyAlignment="1">
      <alignment horizontal="center" vertical="center"/>
      <protection/>
    </xf>
    <xf numFmtId="0" fontId="102" fillId="0" borderId="0" xfId="0" applyFont="1" applyAlignment="1">
      <alignment horizontal="left" vertical="center"/>
    </xf>
    <xf numFmtId="0" fontId="3" fillId="0" borderId="0" xfId="0" applyFont="1" applyAlignment="1">
      <alignment horizontal="right" vertical="center"/>
    </xf>
    <xf numFmtId="3" fontId="3" fillId="0" borderId="11"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23" fillId="0" borderId="10" xfId="0" applyFont="1" applyBorder="1" applyAlignment="1">
      <alignment horizontal="right" vertical="center"/>
    </xf>
    <xf numFmtId="0" fontId="11"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64" fillId="0" borderId="0" xfId="0" applyFont="1" applyAlignment="1">
      <alignment horizontal="center" vertical="center"/>
    </xf>
    <xf numFmtId="0" fontId="63" fillId="0" borderId="0" xfId="0" applyFont="1" applyAlignment="1">
      <alignment horizontal="center" vertical="center"/>
    </xf>
    <xf numFmtId="0" fontId="85" fillId="34" borderId="15" xfId="67" applyFont="1" applyFill="1" applyBorder="1" applyAlignment="1">
      <alignment horizontal="center" vertical="center" wrapText="1"/>
      <protection/>
    </xf>
    <xf numFmtId="0" fontId="85" fillId="34" borderId="17" xfId="67" applyFont="1" applyFill="1" applyBorder="1" applyAlignment="1">
      <alignment horizontal="center" vertical="center" wrapText="1"/>
      <protection/>
    </xf>
    <xf numFmtId="0" fontId="85" fillId="34" borderId="16" xfId="67" applyFont="1" applyFill="1" applyBorder="1" applyAlignment="1">
      <alignment horizontal="center" vertical="center" wrapText="1"/>
      <protection/>
    </xf>
    <xf numFmtId="0" fontId="102" fillId="34" borderId="12" xfId="67" applyFont="1" applyFill="1" applyBorder="1" applyAlignment="1">
      <alignment horizontal="center" vertical="center" wrapText="1"/>
      <protection/>
    </xf>
    <xf numFmtId="0" fontId="102" fillId="34" borderId="14" xfId="67" applyFont="1" applyFill="1" applyBorder="1" applyAlignment="1">
      <alignment horizontal="center" vertical="center" wrapText="1"/>
      <protection/>
    </xf>
    <xf numFmtId="0" fontId="102" fillId="34" borderId="0" xfId="67" applyFont="1" applyFill="1" applyAlignment="1">
      <alignment horizontal="center" vertical="center"/>
      <protection/>
    </xf>
    <xf numFmtId="0" fontId="122" fillId="34" borderId="0" xfId="0" applyFont="1" applyFill="1" applyAlignment="1">
      <alignment horizontal="center" vertical="center" wrapText="1"/>
    </xf>
    <xf numFmtId="0" fontId="122" fillId="34" borderId="0" xfId="67" applyFont="1" applyFill="1" applyAlignment="1">
      <alignment horizontal="right"/>
      <protection/>
    </xf>
    <xf numFmtId="0" fontId="102" fillId="34" borderId="18" xfId="67" applyFont="1" applyFill="1" applyBorder="1" applyAlignment="1">
      <alignment horizontal="center" vertical="center"/>
      <protection/>
    </xf>
    <xf numFmtId="0" fontId="102" fillId="34" borderId="19" xfId="67" applyFont="1" applyFill="1" applyBorder="1" applyAlignment="1">
      <alignment horizontal="center" vertical="center"/>
      <protection/>
    </xf>
    <xf numFmtId="0" fontId="102" fillId="34" borderId="15" xfId="67" applyFont="1" applyFill="1" applyBorder="1" applyAlignment="1">
      <alignment horizontal="center" vertical="center" wrapText="1"/>
      <protection/>
    </xf>
    <xf numFmtId="0" fontId="102" fillId="34" borderId="16" xfId="67" applyFont="1" applyFill="1" applyBorder="1" applyAlignment="1">
      <alignment horizontal="center" vertical="center" wrapText="1"/>
      <protection/>
    </xf>
    <xf numFmtId="0" fontId="102" fillId="34" borderId="15" xfId="67" applyFont="1" applyFill="1" applyBorder="1" applyAlignment="1">
      <alignment horizontal="center" vertical="center"/>
      <protection/>
    </xf>
    <xf numFmtId="0" fontId="125" fillId="34" borderId="17" xfId="0" applyFont="1" applyFill="1" applyBorder="1" applyAlignment="1">
      <alignment/>
    </xf>
    <xf numFmtId="0" fontId="125" fillId="34" borderId="16" xfId="0" applyFont="1" applyFill="1" applyBorder="1" applyAlignment="1">
      <alignment/>
    </xf>
    <xf numFmtId="0" fontId="85" fillId="34" borderId="12" xfId="67" applyFont="1" applyFill="1" applyBorder="1" applyAlignment="1">
      <alignment horizontal="center" vertical="center" wrapText="1"/>
      <protection/>
    </xf>
    <xf numFmtId="0" fontId="85" fillId="34" borderId="14" xfId="67" applyFont="1" applyFill="1" applyBorder="1" applyAlignment="1">
      <alignment horizontal="center" vertical="center" wrapText="1"/>
      <protection/>
    </xf>
    <xf numFmtId="3" fontId="110" fillId="0" borderId="12" xfId="73" applyNumberFormat="1" applyFont="1" applyBorder="1" applyAlignment="1">
      <alignment horizontal="center" vertical="center" wrapText="1"/>
      <protection/>
    </xf>
    <xf numFmtId="3" fontId="110" fillId="0" borderId="14" xfId="73" applyNumberFormat="1" applyFont="1" applyBorder="1" applyAlignment="1">
      <alignment horizontal="center" vertical="center" wrapText="1"/>
      <protection/>
    </xf>
    <xf numFmtId="3" fontId="110" fillId="0" borderId="13" xfId="73" applyNumberFormat="1" applyFont="1" applyBorder="1" applyAlignment="1">
      <alignment horizontal="center" vertical="center" wrapText="1"/>
      <protection/>
    </xf>
    <xf numFmtId="3" fontId="110" fillId="0" borderId="11" xfId="73" applyNumberFormat="1" applyFont="1" applyBorder="1" applyAlignment="1">
      <alignment horizontal="center" vertical="center" wrapText="1"/>
      <protection/>
    </xf>
    <xf numFmtId="3" fontId="110" fillId="0" borderId="11" xfId="73" applyNumberFormat="1" applyFont="1" applyBorder="1" applyAlignment="1">
      <alignment horizontal="center" vertical="center"/>
      <protection/>
    </xf>
    <xf numFmtId="3" fontId="3" fillId="0" borderId="20" xfId="73" applyNumberFormat="1" applyFont="1" applyBorder="1" applyAlignment="1">
      <alignment horizontal="center" vertical="center" wrapText="1"/>
      <protection/>
    </xf>
    <xf numFmtId="3" fontId="3" fillId="0" borderId="21" xfId="73" applyNumberFormat="1" applyFont="1" applyBorder="1" applyAlignment="1">
      <alignment horizontal="center" vertical="center" wrapText="1"/>
      <protection/>
    </xf>
    <xf numFmtId="3" fontId="3" fillId="0" borderId="18" xfId="73" applyNumberFormat="1" applyFont="1" applyBorder="1" applyAlignment="1">
      <alignment horizontal="center" vertical="center" wrapText="1"/>
      <protection/>
    </xf>
    <xf numFmtId="3" fontId="3" fillId="0" borderId="22" xfId="73" applyNumberFormat="1" applyFont="1" applyBorder="1" applyAlignment="1">
      <alignment horizontal="center" vertical="center" wrapText="1"/>
      <protection/>
    </xf>
    <xf numFmtId="3" fontId="3" fillId="0" borderId="10" xfId="73" applyNumberFormat="1" applyFont="1" applyBorder="1" applyAlignment="1">
      <alignment horizontal="center" vertical="center" wrapText="1"/>
      <protection/>
    </xf>
    <xf numFmtId="3" fontId="3" fillId="0" borderId="23" xfId="73" applyNumberFormat="1" applyFont="1" applyBorder="1" applyAlignment="1">
      <alignment horizontal="center" vertical="center" wrapText="1"/>
      <protection/>
    </xf>
    <xf numFmtId="3" fontId="110" fillId="0" borderId="15" xfId="73" applyNumberFormat="1" applyFont="1" applyBorder="1" applyAlignment="1">
      <alignment horizontal="center" vertical="center" wrapText="1"/>
      <protection/>
    </xf>
    <xf numFmtId="3" fontId="110" fillId="0" borderId="17" xfId="73" applyNumberFormat="1" applyFont="1" applyBorder="1" applyAlignment="1">
      <alignment horizontal="center" vertical="center" wrapText="1"/>
      <protection/>
    </xf>
    <xf numFmtId="3" fontId="110" fillId="0" borderId="16" xfId="73" applyNumberFormat="1" applyFont="1" applyBorder="1" applyAlignment="1">
      <alignment horizontal="center" vertical="center" wrapText="1"/>
      <protection/>
    </xf>
    <xf numFmtId="3" fontId="110" fillId="0" borderId="20" xfId="73" applyNumberFormat="1" applyFont="1" applyBorder="1" applyAlignment="1">
      <alignment horizontal="center" vertical="center" wrapText="1"/>
      <protection/>
    </xf>
    <xf numFmtId="3" fontId="110" fillId="0" borderId="21" xfId="73" applyNumberFormat="1" applyFont="1" applyBorder="1" applyAlignment="1">
      <alignment horizontal="center" vertical="center" wrapText="1"/>
      <protection/>
    </xf>
    <xf numFmtId="3" fontId="110" fillId="0" borderId="18" xfId="73" applyNumberFormat="1" applyFont="1" applyBorder="1" applyAlignment="1">
      <alignment horizontal="center" vertical="center" wrapText="1"/>
      <protection/>
    </xf>
    <xf numFmtId="3" fontId="110" fillId="0" borderId="22" xfId="73" applyNumberFormat="1" applyFont="1" applyBorder="1" applyAlignment="1">
      <alignment horizontal="center" vertical="center" wrapText="1"/>
      <protection/>
    </xf>
    <xf numFmtId="3" fontId="110" fillId="0" borderId="10" xfId="73" applyNumberFormat="1" applyFont="1" applyBorder="1" applyAlignment="1">
      <alignment horizontal="center" vertical="center" wrapText="1"/>
      <protection/>
    </xf>
    <xf numFmtId="3" fontId="110" fillId="0" borderId="23" xfId="73" applyNumberFormat="1" applyFont="1" applyBorder="1" applyAlignment="1">
      <alignment horizontal="center" vertical="center" wrapText="1"/>
      <protection/>
    </xf>
    <xf numFmtId="1" fontId="126" fillId="0" borderId="0" xfId="73" applyNumberFormat="1" applyFont="1" applyAlignment="1">
      <alignment horizontal="center" vertical="center" wrapText="1"/>
      <protection/>
    </xf>
    <xf numFmtId="1" fontId="127" fillId="0" borderId="0" xfId="73" applyNumberFormat="1" applyFont="1" applyAlignment="1">
      <alignment horizontal="center" vertical="center" wrapText="1"/>
      <protection/>
    </xf>
    <xf numFmtId="3" fontId="116" fillId="0" borderId="10" xfId="73" applyNumberFormat="1" applyFont="1" applyBorder="1" applyAlignment="1">
      <alignment horizontal="right" vertical="center"/>
      <protection/>
    </xf>
    <xf numFmtId="3" fontId="128" fillId="0" borderId="0" xfId="70" applyNumberFormat="1" applyFont="1" applyAlignment="1">
      <alignment horizontal="right" vertical="center"/>
      <protection/>
    </xf>
    <xf numFmtId="3" fontId="3" fillId="34" borderId="11" xfId="0" applyNumberFormat="1" applyFont="1" applyFill="1" applyBorder="1" applyAlignment="1">
      <alignment horizontal="center" vertical="center" wrapText="1"/>
    </xf>
    <xf numFmtId="3" fontId="3" fillId="34" borderId="11" xfId="73" applyNumberFormat="1" applyFont="1" applyFill="1" applyBorder="1" applyAlignment="1">
      <alignment horizontal="center" vertical="center" wrapText="1"/>
      <protection/>
    </xf>
    <xf numFmtId="0" fontId="3" fillId="34" borderId="0" xfId="0" applyFont="1" applyFill="1" applyAlignment="1">
      <alignment horizontal="left" vertical="center"/>
    </xf>
    <xf numFmtId="3" fontId="55" fillId="34" borderId="0" xfId="70" applyNumberFormat="1" applyFont="1" applyFill="1" applyAlignment="1">
      <alignment horizontal="right" vertical="center"/>
      <protection/>
    </xf>
    <xf numFmtId="1" fontId="3" fillId="34" borderId="0" xfId="73" applyNumberFormat="1" applyFont="1" applyFill="1" applyAlignment="1">
      <alignment horizontal="center" vertical="center" wrapText="1"/>
      <protection/>
    </xf>
    <xf numFmtId="1" fontId="11" fillId="34" borderId="0" xfId="73" applyNumberFormat="1" applyFont="1" applyFill="1" applyAlignment="1">
      <alignment horizontal="center" vertical="center" wrapText="1"/>
      <protection/>
    </xf>
    <xf numFmtId="3" fontId="54" fillId="34" borderId="10" xfId="70" applyNumberFormat="1" applyFont="1" applyFill="1" applyBorder="1" applyAlignment="1">
      <alignment horizontal="right" vertical="center"/>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10" xfId="45"/>
    <cellStyle name="Comma 12" xfId="46"/>
    <cellStyle name="Comma 2 6" xfId="47"/>
    <cellStyle name="Comma 21" xfId="48"/>
    <cellStyle name="Comma 5" xfId="49"/>
    <cellStyle name="Comma 6"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edger 17 x 11 in" xfId="60"/>
    <cellStyle name="Linked Cell" xfId="61"/>
    <cellStyle name="Neutral" xfId="62"/>
    <cellStyle name="Normal 10 6" xfId="63"/>
    <cellStyle name="Normal 11" xfId="64"/>
    <cellStyle name="Normal 13" xfId="65"/>
    <cellStyle name="Normal 17" xfId="66"/>
    <cellStyle name="Normal 2" xfId="67"/>
    <cellStyle name="Normal 3" xfId="68"/>
    <cellStyle name="Normal 4" xfId="69"/>
    <cellStyle name="Normal 5" xfId="70"/>
    <cellStyle name="Normal 6" xfId="71"/>
    <cellStyle name="Normal 7" xfId="72"/>
    <cellStyle name="Normal_Bieu mau (CV )" xfId="73"/>
    <cellStyle name="Note" xfId="74"/>
    <cellStyle name="Output" xfId="75"/>
    <cellStyle name="Percent" xfId="76"/>
    <cellStyle name="Percent 10" xfId="77"/>
    <cellStyle name="Percent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36"/>
  <sheetViews>
    <sheetView showZeros="0" zoomScalePageLayoutView="0" workbookViewId="0" topLeftCell="A1">
      <selection activeCell="C27" sqref="C27"/>
    </sheetView>
  </sheetViews>
  <sheetFormatPr defaultColWidth="9.140625" defaultRowHeight="12.75"/>
  <cols>
    <col min="1" max="1" width="4.7109375" style="21" customWidth="1"/>
    <col min="2" max="2" width="63.421875" style="21" customWidth="1"/>
    <col min="3" max="3" width="26.28125" style="21" customWidth="1"/>
    <col min="4" max="4" width="9.140625" style="21" customWidth="1"/>
    <col min="5" max="5" width="25.8515625" style="21" customWidth="1"/>
    <col min="6" max="16384" width="9.140625" style="21" customWidth="1"/>
  </cols>
  <sheetData>
    <row r="1" spans="1:7" ht="18.75">
      <c r="A1" s="533" t="s">
        <v>418</v>
      </c>
      <c r="B1" s="533"/>
      <c r="C1" s="45" t="s">
        <v>413</v>
      </c>
      <c r="E1" s="46"/>
      <c r="F1" s="46"/>
      <c r="G1" s="46"/>
    </row>
    <row r="2" spans="1:3" ht="12.75">
      <c r="A2" s="47"/>
      <c r="B2" s="47"/>
      <c r="C2" s="47"/>
    </row>
    <row r="3" spans="1:3" ht="18.75">
      <c r="A3" s="534" t="s">
        <v>544</v>
      </c>
      <c r="B3" s="534"/>
      <c r="C3" s="534"/>
    </row>
    <row r="4" spans="1:3" ht="18.75">
      <c r="A4" s="535" t="s">
        <v>181</v>
      </c>
      <c r="B4" s="535"/>
      <c r="C4" s="535"/>
    </row>
    <row r="5" spans="1:3" ht="15.75">
      <c r="A5" s="47"/>
      <c r="B5" s="47"/>
      <c r="C5" s="48" t="s">
        <v>1</v>
      </c>
    </row>
    <row r="6" spans="1:3" s="49" customFormat="1" ht="18.75">
      <c r="A6" s="527" t="s">
        <v>82</v>
      </c>
      <c r="B6" s="529" t="s">
        <v>219</v>
      </c>
      <c r="C6" s="531" t="s">
        <v>283</v>
      </c>
    </row>
    <row r="7" spans="1:3" s="49" customFormat="1" ht="39" customHeight="1">
      <c r="A7" s="528"/>
      <c r="B7" s="530"/>
      <c r="C7" s="532"/>
    </row>
    <row r="8" spans="1:5" s="49" customFormat="1" ht="18.75">
      <c r="A8" s="50" t="s">
        <v>71</v>
      </c>
      <c r="B8" s="51" t="s">
        <v>41</v>
      </c>
      <c r="C8" s="52">
        <v>14490777.7</v>
      </c>
      <c r="D8" s="53"/>
      <c r="E8" s="54"/>
    </row>
    <row r="9" spans="1:5" s="49" customFormat="1" ht="17.25" customHeight="1">
      <c r="A9" s="50" t="s">
        <v>123</v>
      </c>
      <c r="B9" s="55" t="s">
        <v>42</v>
      </c>
      <c r="C9" s="56">
        <v>4594450</v>
      </c>
      <c r="E9" s="54"/>
    </row>
    <row r="10" spans="1:5" s="49" customFormat="1" ht="17.25" customHeight="1">
      <c r="A10" s="57">
        <v>1</v>
      </c>
      <c r="B10" s="58" t="s">
        <v>43</v>
      </c>
      <c r="C10" s="59">
        <v>4594450</v>
      </c>
      <c r="E10" s="54"/>
    </row>
    <row r="11" spans="1:5" s="49" customFormat="1" ht="17.25" customHeight="1">
      <c r="A11" s="57">
        <v>2</v>
      </c>
      <c r="B11" s="58" t="s">
        <v>0</v>
      </c>
      <c r="C11" s="60"/>
      <c r="E11" s="54"/>
    </row>
    <row r="12" spans="1:5" s="49" customFormat="1" ht="17.25" customHeight="1">
      <c r="A12" s="50" t="s">
        <v>63</v>
      </c>
      <c r="B12" s="55" t="s">
        <v>231</v>
      </c>
      <c r="C12" s="56">
        <v>9896327.7</v>
      </c>
      <c r="E12" s="54"/>
    </row>
    <row r="13" spans="1:5" s="49" customFormat="1" ht="17.25" customHeight="1">
      <c r="A13" s="61" t="s">
        <v>262</v>
      </c>
      <c r="B13" s="58" t="s">
        <v>232</v>
      </c>
      <c r="C13" s="62">
        <v>6570622</v>
      </c>
      <c r="E13" s="54"/>
    </row>
    <row r="14" spans="1:5" s="49" customFormat="1" ht="17.25" customHeight="1">
      <c r="A14" s="61" t="s">
        <v>262</v>
      </c>
      <c r="B14" s="58" t="s">
        <v>58</v>
      </c>
      <c r="C14" s="62">
        <v>3325705.7</v>
      </c>
      <c r="E14" s="54"/>
    </row>
    <row r="15" spans="1:5" s="64" customFormat="1" ht="17.25" customHeight="1">
      <c r="A15" s="50" t="s">
        <v>28</v>
      </c>
      <c r="B15" s="55" t="s">
        <v>220</v>
      </c>
      <c r="C15" s="63"/>
      <c r="E15" s="54"/>
    </row>
    <row r="16" spans="1:5" s="49" customFormat="1" ht="17.25" customHeight="1">
      <c r="A16" s="50" t="s">
        <v>29</v>
      </c>
      <c r="B16" s="55" t="s">
        <v>221</v>
      </c>
      <c r="C16" s="63"/>
      <c r="E16" s="54"/>
    </row>
    <row r="17" spans="1:5" s="49" customFormat="1" ht="17.25" customHeight="1">
      <c r="A17" s="50" t="s">
        <v>30</v>
      </c>
      <c r="B17" s="55" t="s">
        <v>222</v>
      </c>
      <c r="C17" s="63"/>
      <c r="E17" s="54"/>
    </row>
    <row r="18" spans="1:5" s="49" customFormat="1" ht="17.25" customHeight="1">
      <c r="A18" s="50" t="s">
        <v>72</v>
      </c>
      <c r="B18" s="51" t="s">
        <v>9</v>
      </c>
      <c r="C18" s="63">
        <v>14606478.012888692</v>
      </c>
      <c r="E18" s="54"/>
    </row>
    <row r="19" spans="1:5" s="49" customFormat="1" ht="17.25" customHeight="1">
      <c r="A19" s="50" t="s">
        <v>123</v>
      </c>
      <c r="B19" s="55" t="s">
        <v>44</v>
      </c>
      <c r="C19" s="63">
        <v>12296725.012888692</v>
      </c>
      <c r="E19" s="54"/>
    </row>
    <row r="20" spans="1:5" s="49" customFormat="1" ht="17.25" customHeight="1">
      <c r="A20" s="57">
        <v>1</v>
      </c>
      <c r="B20" s="58" t="s">
        <v>11</v>
      </c>
      <c r="C20" s="62">
        <v>2794784</v>
      </c>
      <c r="E20" s="54"/>
    </row>
    <row r="21" spans="1:5" s="49" customFormat="1" ht="17.25" customHeight="1">
      <c r="A21" s="57">
        <v>2</v>
      </c>
      <c r="B21" s="58" t="s">
        <v>13</v>
      </c>
      <c r="C21" s="62">
        <v>8856882.04445834</v>
      </c>
      <c r="E21" s="54"/>
    </row>
    <row r="22" spans="1:5" s="49" customFormat="1" ht="33" customHeight="1">
      <c r="A22" s="57">
        <v>3</v>
      </c>
      <c r="B22" s="58" t="s">
        <v>223</v>
      </c>
      <c r="C22" s="62">
        <v>12200</v>
      </c>
      <c r="E22" s="54"/>
    </row>
    <row r="23" spans="1:5" s="49" customFormat="1" ht="17.25" customHeight="1">
      <c r="A23" s="57">
        <v>4</v>
      </c>
      <c r="B23" s="58" t="s">
        <v>148</v>
      </c>
      <c r="C23" s="62">
        <v>1200</v>
      </c>
      <c r="E23" s="54"/>
    </row>
    <row r="24" spans="1:5" s="49" customFormat="1" ht="17.25" customHeight="1">
      <c r="A24" s="57">
        <v>5</v>
      </c>
      <c r="B24" s="58" t="s">
        <v>5</v>
      </c>
      <c r="C24" s="62">
        <v>222683.96843035228</v>
      </c>
      <c r="E24" s="54"/>
    </row>
    <row r="25" spans="1:5" s="49" customFormat="1" ht="17.25" customHeight="1">
      <c r="A25" s="57">
        <v>6</v>
      </c>
      <c r="B25" s="58" t="s">
        <v>149</v>
      </c>
      <c r="C25" s="62">
        <v>408975</v>
      </c>
      <c r="E25" s="54"/>
    </row>
    <row r="26" spans="1:5" s="49" customFormat="1" ht="17.25" customHeight="1">
      <c r="A26" s="50" t="s">
        <v>63</v>
      </c>
      <c r="B26" s="55" t="s">
        <v>127</v>
      </c>
      <c r="C26" s="63">
        <v>2309753</v>
      </c>
      <c r="E26" s="54"/>
    </row>
    <row r="27" spans="1:5" s="49" customFormat="1" ht="17.25" customHeight="1">
      <c r="A27" s="57">
        <v>1</v>
      </c>
      <c r="B27" s="58" t="s">
        <v>45</v>
      </c>
      <c r="C27" s="62">
        <v>1160404</v>
      </c>
      <c r="E27" s="54"/>
    </row>
    <row r="28" spans="1:5" s="49" customFormat="1" ht="17.25" customHeight="1">
      <c r="A28" s="57">
        <v>2</v>
      </c>
      <c r="B28" s="58" t="s">
        <v>224</v>
      </c>
      <c r="C28" s="62">
        <v>1149349</v>
      </c>
      <c r="E28" s="54"/>
    </row>
    <row r="29" spans="1:5" s="49" customFormat="1" ht="17.25" customHeight="1">
      <c r="A29" s="50" t="s">
        <v>28</v>
      </c>
      <c r="B29" s="55" t="s">
        <v>40</v>
      </c>
      <c r="C29" s="63"/>
      <c r="E29" s="54"/>
    </row>
    <row r="30" spans="1:5" s="49" customFormat="1" ht="17.25" customHeight="1">
      <c r="A30" s="50" t="s">
        <v>73</v>
      </c>
      <c r="B30" s="51" t="s">
        <v>225</v>
      </c>
      <c r="C30" s="63">
        <v>115700.31288869306</v>
      </c>
      <c r="E30" s="54"/>
    </row>
    <row r="31" spans="1:5" s="49" customFormat="1" ht="17.25" customHeight="1">
      <c r="A31" s="50" t="s">
        <v>51</v>
      </c>
      <c r="B31" s="51" t="s">
        <v>46</v>
      </c>
      <c r="C31" s="63">
        <v>18300</v>
      </c>
      <c r="E31" s="54"/>
    </row>
    <row r="32" spans="1:5" s="49" customFormat="1" ht="17.25" customHeight="1">
      <c r="A32" s="57">
        <v>1</v>
      </c>
      <c r="B32" s="58" t="s">
        <v>47</v>
      </c>
      <c r="C32" s="60">
        <v>18300</v>
      </c>
      <c r="E32" s="54"/>
    </row>
    <row r="33" spans="1:5" s="49" customFormat="1" ht="38.25" customHeight="1">
      <c r="A33" s="57">
        <v>2</v>
      </c>
      <c r="B33" s="58" t="s">
        <v>226</v>
      </c>
      <c r="C33" s="60"/>
      <c r="E33" s="54"/>
    </row>
    <row r="34" spans="1:5" s="49" customFormat="1" ht="17.25" customHeight="1">
      <c r="A34" s="50" t="s">
        <v>145</v>
      </c>
      <c r="B34" s="51" t="s">
        <v>48</v>
      </c>
      <c r="C34" s="63">
        <v>134000.31288869306</v>
      </c>
      <c r="E34" s="54"/>
    </row>
    <row r="35" spans="1:5" s="49" customFormat="1" ht="17.25" customHeight="1">
      <c r="A35" s="57">
        <v>1</v>
      </c>
      <c r="B35" s="58" t="s">
        <v>49</v>
      </c>
      <c r="C35" s="60">
        <v>115700.31288869306</v>
      </c>
      <c r="E35" s="54"/>
    </row>
    <row r="36" spans="1:5" s="49" customFormat="1" ht="17.25" customHeight="1">
      <c r="A36" s="57">
        <v>2</v>
      </c>
      <c r="B36" s="58" t="s">
        <v>227</v>
      </c>
      <c r="C36" s="62">
        <v>18300</v>
      </c>
      <c r="E36" s="54"/>
    </row>
  </sheetData>
  <sheetProtection/>
  <mergeCells count="6">
    <mergeCell ref="A6:A7"/>
    <mergeCell ref="B6:B7"/>
    <mergeCell ref="C6:C7"/>
    <mergeCell ref="A1:B1"/>
    <mergeCell ref="A3:C3"/>
    <mergeCell ref="A4:C4"/>
  </mergeCells>
  <printOptions/>
  <pageMargins left="0.7086614173228347" right="0.2755905511811024" top="0.7480314960629921" bottom="0"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F16" sqref="F16"/>
    </sheetView>
  </sheetViews>
  <sheetFormatPr defaultColWidth="9.140625" defaultRowHeight="12.75"/>
  <cols>
    <col min="1" max="1" width="5.421875" style="129" customWidth="1"/>
    <col min="2" max="2" width="27.28125" style="129" customWidth="1"/>
    <col min="3" max="5" width="9.57421875" style="136" customWidth="1"/>
    <col min="6" max="7" width="8.7109375" style="136" customWidth="1"/>
    <col min="8" max="8" width="10.421875" style="136" customWidth="1"/>
    <col min="9" max="16384" width="9.140625" style="129" customWidth="1"/>
  </cols>
  <sheetData>
    <row r="1" spans="1:8" ht="16.5">
      <c r="A1" s="558" t="s">
        <v>418</v>
      </c>
      <c r="B1" s="558"/>
      <c r="C1" s="128"/>
      <c r="D1" s="128"/>
      <c r="E1" s="128"/>
      <c r="F1" s="588" t="s">
        <v>425</v>
      </c>
      <c r="G1" s="588"/>
      <c r="H1" s="588"/>
    </row>
    <row r="3" spans="1:8" s="130" customFormat="1" ht="18.75" customHeight="1">
      <c r="A3" s="589" t="s">
        <v>180</v>
      </c>
      <c r="B3" s="589"/>
      <c r="C3" s="589"/>
      <c r="D3" s="589"/>
      <c r="E3" s="589"/>
      <c r="F3" s="589"/>
      <c r="G3" s="589"/>
      <c r="H3" s="589"/>
    </row>
    <row r="4" spans="1:8" s="130" customFormat="1" ht="18.75" customHeight="1">
      <c r="A4" s="589" t="s">
        <v>551</v>
      </c>
      <c r="B4" s="589"/>
      <c r="C4" s="589"/>
      <c r="D4" s="589"/>
      <c r="E4" s="589"/>
      <c r="F4" s="589"/>
      <c r="G4" s="589"/>
      <c r="H4" s="589"/>
    </row>
    <row r="5" spans="1:9" s="118" customFormat="1" ht="18.75">
      <c r="A5" s="590" t="s">
        <v>181</v>
      </c>
      <c r="B5" s="590"/>
      <c r="C5" s="590"/>
      <c r="D5" s="590"/>
      <c r="E5" s="590"/>
      <c r="F5" s="590"/>
      <c r="G5" s="590"/>
      <c r="H5" s="590"/>
      <c r="I5" s="131"/>
    </row>
    <row r="6" spans="2:8" s="132" customFormat="1" ht="18.75">
      <c r="B6" s="133"/>
      <c r="C6" s="133"/>
      <c r="D6" s="133"/>
      <c r="E6" s="133"/>
      <c r="F6" s="133"/>
      <c r="G6" s="133"/>
      <c r="H6" s="133"/>
    </row>
    <row r="7" spans="1:8" ht="15.75">
      <c r="A7" s="134"/>
      <c r="B7" s="134"/>
      <c r="C7" s="31"/>
      <c r="D7" s="34"/>
      <c r="E7" s="34"/>
      <c r="F7" s="584" t="s">
        <v>360</v>
      </c>
      <c r="G7" s="584"/>
      <c r="H7" s="584"/>
    </row>
    <row r="8" spans="1:8" s="135" customFormat="1" ht="27.75" customHeight="1">
      <c r="A8" s="591" t="s">
        <v>82</v>
      </c>
      <c r="B8" s="591" t="s">
        <v>4</v>
      </c>
      <c r="C8" s="585" t="s">
        <v>355</v>
      </c>
      <c r="D8" s="586"/>
      <c r="E8" s="586"/>
      <c r="F8" s="586"/>
      <c r="G8" s="586"/>
      <c r="H8" s="587"/>
    </row>
    <row r="9" spans="1:8" s="135" customFormat="1" ht="161.25" customHeight="1">
      <c r="A9" s="591"/>
      <c r="B9" s="591"/>
      <c r="C9" s="32" t="s">
        <v>359</v>
      </c>
      <c r="D9" s="32" t="s">
        <v>358</v>
      </c>
      <c r="E9" s="32" t="s">
        <v>357</v>
      </c>
      <c r="F9" s="32" t="s">
        <v>356</v>
      </c>
      <c r="G9" s="32" t="s">
        <v>128</v>
      </c>
      <c r="H9" s="32" t="s">
        <v>64</v>
      </c>
    </row>
    <row r="10" spans="1:8" ht="15.75">
      <c r="A10" s="24" t="s">
        <v>71</v>
      </c>
      <c r="B10" s="24" t="s">
        <v>72</v>
      </c>
      <c r="C10" s="15">
        <v>1</v>
      </c>
      <c r="D10" s="15">
        <v>2</v>
      </c>
      <c r="E10" s="15">
        <v>3</v>
      </c>
      <c r="F10" s="15">
        <v>4</v>
      </c>
      <c r="G10" s="15">
        <v>5</v>
      </c>
      <c r="H10" s="15">
        <v>6</v>
      </c>
    </row>
    <row r="11" spans="1:9" s="17" customFormat="1" ht="24" customHeight="1">
      <c r="A11" s="15">
        <v>1</v>
      </c>
      <c r="B11" s="14" t="s">
        <v>171</v>
      </c>
      <c r="C11" s="33">
        <v>0.7</v>
      </c>
      <c r="D11" s="33">
        <v>0.7</v>
      </c>
      <c r="E11" s="33">
        <v>0.7</v>
      </c>
      <c r="F11" s="33">
        <v>0.3</v>
      </c>
      <c r="G11" s="33">
        <v>0.7</v>
      </c>
      <c r="H11" s="33">
        <v>0.8</v>
      </c>
      <c r="I11" s="16"/>
    </row>
    <row r="12" spans="1:9" s="17" customFormat="1" ht="24" customHeight="1">
      <c r="A12" s="15">
        <v>2</v>
      </c>
      <c r="B12" s="14" t="s">
        <v>172</v>
      </c>
      <c r="C12" s="33">
        <v>0.7</v>
      </c>
      <c r="D12" s="33">
        <v>0.7</v>
      </c>
      <c r="E12" s="33">
        <v>0.7</v>
      </c>
      <c r="F12" s="33">
        <v>0.3</v>
      </c>
      <c r="G12" s="33">
        <v>0.7</v>
      </c>
      <c r="H12" s="33">
        <v>0.8</v>
      </c>
      <c r="I12" s="16"/>
    </row>
    <row r="13" spans="1:9" s="17" customFormat="1" ht="24" customHeight="1">
      <c r="A13" s="15">
        <v>3</v>
      </c>
      <c r="B13" s="14" t="s">
        <v>173</v>
      </c>
      <c r="C13" s="33">
        <v>0.7</v>
      </c>
      <c r="D13" s="33">
        <v>0.7</v>
      </c>
      <c r="E13" s="33">
        <v>0.7</v>
      </c>
      <c r="F13" s="33">
        <v>0.3</v>
      </c>
      <c r="G13" s="33">
        <v>0.7</v>
      </c>
      <c r="H13" s="33">
        <v>0.8</v>
      </c>
      <c r="I13" s="16"/>
    </row>
    <row r="14" spans="1:9" s="17" customFormat="1" ht="24" customHeight="1">
      <c r="A14" s="15">
        <v>4</v>
      </c>
      <c r="B14" s="14" t="s">
        <v>174</v>
      </c>
      <c r="C14" s="33">
        <v>0.7</v>
      </c>
      <c r="D14" s="33">
        <v>0.7</v>
      </c>
      <c r="E14" s="33">
        <v>0.7</v>
      </c>
      <c r="F14" s="33">
        <v>0.3</v>
      </c>
      <c r="G14" s="33">
        <v>0.7</v>
      </c>
      <c r="H14" s="33">
        <v>0.8</v>
      </c>
      <c r="I14" s="16"/>
    </row>
    <row r="15" spans="1:9" s="17" customFormat="1" ht="24" customHeight="1">
      <c r="A15" s="15">
        <v>5</v>
      </c>
      <c r="B15" s="14" t="s">
        <v>175</v>
      </c>
      <c r="C15" s="33">
        <v>0.7</v>
      </c>
      <c r="D15" s="33">
        <v>0.7</v>
      </c>
      <c r="E15" s="33">
        <v>0.7</v>
      </c>
      <c r="F15" s="33">
        <v>0.3</v>
      </c>
      <c r="G15" s="33">
        <v>0.7</v>
      </c>
      <c r="H15" s="33">
        <v>0.8</v>
      </c>
      <c r="I15" s="16"/>
    </row>
    <row r="16" spans="1:9" s="17" customFormat="1" ht="24" customHeight="1">
      <c r="A16" s="15">
        <v>6</v>
      </c>
      <c r="B16" s="14" t="s">
        <v>176</v>
      </c>
      <c r="C16" s="33">
        <v>0.7</v>
      </c>
      <c r="D16" s="33">
        <v>0.7</v>
      </c>
      <c r="E16" s="33">
        <v>0.7</v>
      </c>
      <c r="F16" s="33">
        <v>0.3</v>
      </c>
      <c r="G16" s="33">
        <v>0.7</v>
      </c>
      <c r="H16" s="33">
        <v>0.8</v>
      </c>
      <c r="I16" s="16"/>
    </row>
    <row r="17" spans="1:9" s="17" customFormat="1" ht="24" customHeight="1">
      <c r="A17" s="15">
        <v>7</v>
      </c>
      <c r="B17" s="14" t="s">
        <v>177</v>
      </c>
      <c r="C17" s="33">
        <v>0.7</v>
      </c>
      <c r="D17" s="33">
        <v>0.7</v>
      </c>
      <c r="E17" s="33">
        <v>0.7</v>
      </c>
      <c r="F17" s="33">
        <v>0.3</v>
      </c>
      <c r="G17" s="33">
        <v>0.7</v>
      </c>
      <c r="H17" s="33">
        <v>0.8</v>
      </c>
      <c r="I17" s="16"/>
    </row>
    <row r="18" spans="1:9" s="17" customFormat="1" ht="24" customHeight="1">
      <c r="A18" s="15">
        <v>8</v>
      </c>
      <c r="B18" s="14" t="s">
        <v>178</v>
      </c>
      <c r="C18" s="33">
        <v>0.7</v>
      </c>
      <c r="D18" s="33">
        <v>0.7</v>
      </c>
      <c r="E18" s="33">
        <v>0.7</v>
      </c>
      <c r="F18" s="33">
        <v>0.3</v>
      </c>
      <c r="G18" s="33">
        <v>0.7</v>
      </c>
      <c r="H18" s="33">
        <v>0.8</v>
      </c>
      <c r="I18" s="16"/>
    </row>
    <row r="19" spans="1:9" s="17" customFormat="1" ht="24" customHeight="1">
      <c r="A19" s="15">
        <v>9</v>
      </c>
      <c r="B19" s="14" t="s">
        <v>179</v>
      </c>
      <c r="C19" s="33">
        <v>0.7</v>
      </c>
      <c r="D19" s="33">
        <v>0.7</v>
      </c>
      <c r="E19" s="33">
        <v>0.7</v>
      </c>
      <c r="F19" s="33">
        <v>0.3</v>
      </c>
      <c r="G19" s="33">
        <v>0.7</v>
      </c>
      <c r="H19" s="33">
        <v>0.8</v>
      </c>
      <c r="I19" s="16"/>
    </row>
  </sheetData>
  <sheetProtection/>
  <mergeCells count="9">
    <mergeCell ref="C8:H8"/>
    <mergeCell ref="F7:H7"/>
    <mergeCell ref="F1:H1"/>
    <mergeCell ref="A3:H3"/>
    <mergeCell ref="A4:H4"/>
    <mergeCell ref="A1:B1"/>
    <mergeCell ref="A5:H5"/>
    <mergeCell ref="A8:A9"/>
    <mergeCell ref="B8:B9"/>
  </mergeCells>
  <printOptions/>
  <pageMargins left="0.787401574803149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0"/>
  <sheetViews>
    <sheetView zoomScalePageLayoutView="0" workbookViewId="0" topLeftCell="A1">
      <selection activeCell="D10" sqref="D10"/>
    </sheetView>
  </sheetViews>
  <sheetFormatPr defaultColWidth="9.140625" defaultRowHeight="12.75"/>
  <cols>
    <col min="1" max="1" width="5.7109375" style="3" customWidth="1"/>
    <col min="2" max="2" width="36.57421875" style="3" customWidth="1"/>
    <col min="3" max="3" width="11.00390625" style="3" customWidth="1"/>
    <col min="4" max="5" width="12.28125" style="4" customWidth="1"/>
    <col min="6" max="6" width="14.28125" style="4" customWidth="1"/>
    <col min="7" max="7" width="11.00390625" style="3" customWidth="1"/>
    <col min="8" max="9" width="9.421875" style="3" customWidth="1"/>
    <col min="10" max="10" width="10.8515625" style="3" customWidth="1"/>
    <col min="11" max="11" width="9.140625" style="3" customWidth="1"/>
    <col min="12" max="12" width="25.28125" style="3" customWidth="1"/>
    <col min="13" max="16384" width="9.140625" style="3" customWidth="1"/>
  </cols>
  <sheetData>
    <row r="1" spans="1:10" ht="15.75">
      <c r="A1" s="594" t="s">
        <v>418</v>
      </c>
      <c r="B1" s="594"/>
      <c r="C1" s="594"/>
      <c r="G1" s="595" t="s">
        <v>426</v>
      </c>
      <c r="H1" s="595"/>
      <c r="I1" s="595"/>
      <c r="J1" s="595"/>
    </row>
    <row r="3" spans="1:10" s="5" customFormat="1" ht="18.75">
      <c r="A3" s="592" t="s">
        <v>806</v>
      </c>
      <c r="B3" s="592"/>
      <c r="C3" s="592"/>
      <c r="D3" s="592"/>
      <c r="E3" s="592"/>
      <c r="F3" s="592"/>
      <c r="G3" s="592"/>
      <c r="H3" s="592"/>
      <c r="I3" s="592"/>
      <c r="J3" s="592"/>
    </row>
    <row r="4" spans="1:10" s="9" customFormat="1" ht="18.75">
      <c r="A4" s="593" t="s">
        <v>181</v>
      </c>
      <c r="B4" s="593"/>
      <c r="C4" s="593"/>
      <c r="D4" s="593"/>
      <c r="E4" s="593"/>
      <c r="F4" s="593"/>
      <c r="G4" s="593"/>
      <c r="H4" s="593"/>
      <c r="I4" s="593"/>
      <c r="J4" s="593"/>
    </row>
    <row r="5" spans="2:6" s="6" customFormat="1" ht="18.75">
      <c r="B5" s="13"/>
      <c r="C5" s="13"/>
      <c r="D5" s="13"/>
      <c r="E5" s="13"/>
      <c r="F5" s="13"/>
    </row>
    <row r="6" spans="8:10" ht="12.75">
      <c r="H6" s="600" t="s">
        <v>428</v>
      </c>
      <c r="I6" s="600"/>
      <c r="J6" s="600"/>
    </row>
    <row r="7" spans="1:10" s="7" customFormat="1" ht="30.75" customHeight="1">
      <c r="A7" s="599" t="s">
        <v>82</v>
      </c>
      <c r="B7" s="596" t="s">
        <v>4</v>
      </c>
      <c r="C7" s="596" t="s">
        <v>354</v>
      </c>
      <c r="D7" s="596" t="s">
        <v>238</v>
      </c>
      <c r="E7" s="596"/>
      <c r="F7" s="596"/>
      <c r="G7" s="596" t="s">
        <v>352</v>
      </c>
      <c r="H7" s="596" t="s">
        <v>353</v>
      </c>
      <c r="I7" s="596" t="s">
        <v>222</v>
      </c>
      <c r="J7" s="596" t="s">
        <v>543</v>
      </c>
    </row>
    <row r="8" spans="1:10" s="7" customFormat="1" ht="18.75" customHeight="1">
      <c r="A8" s="599"/>
      <c r="B8" s="598"/>
      <c r="C8" s="596"/>
      <c r="D8" s="596" t="s">
        <v>33</v>
      </c>
      <c r="E8" s="597" t="s">
        <v>349</v>
      </c>
      <c r="F8" s="597"/>
      <c r="G8" s="596"/>
      <c r="H8" s="596"/>
      <c r="I8" s="596"/>
      <c r="J8" s="596"/>
    </row>
    <row r="9" spans="1:10" s="7" customFormat="1" ht="94.5">
      <c r="A9" s="599"/>
      <c r="B9" s="598"/>
      <c r="C9" s="596"/>
      <c r="D9" s="596"/>
      <c r="E9" s="18" t="s">
        <v>350</v>
      </c>
      <c r="F9" s="18" t="s">
        <v>351</v>
      </c>
      <c r="G9" s="596"/>
      <c r="H9" s="596"/>
      <c r="I9" s="596"/>
      <c r="J9" s="596"/>
    </row>
    <row r="10" spans="1:10" s="29" customFormat="1" ht="15.75">
      <c r="A10" s="22" t="s">
        <v>71</v>
      </c>
      <c r="B10" s="12" t="s">
        <v>72</v>
      </c>
      <c r="C10" s="18">
        <v>1</v>
      </c>
      <c r="D10" s="18">
        <v>2</v>
      </c>
      <c r="E10" s="18">
        <v>3</v>
      </c>
      <c r="F10" s="18">
        <v>4</v>
      </c>
      <c r="G10" s="18">
        <v>5</v>
      </c>
      <c r="H10" s="18">
        <v>6</v>
      </c>
      <c r="I10" s="18">
        <v>7</v>
      </c>
      <c r="J10" s="18">
        <v>8</v>
      </c>
    </row>
    <row r="11" spans="1:11" s="28" customFormat="1" ht="21.75" customHeight="1">
      <c r="A11" s="25"/>
      <c r="B11" s="26" t="s">
        <v>70</v>
      </c>
      <c r="C11" s="30">
        <v>3251800</v>
      </c>
      <c r="D11" s="30">
        <v>2878840</v>
      </c>
      <c r="E11" s="30">
        <v>2517200</v>
      </c>
      <c r="F11" s="30">
        <v>361640</v>
      </c>
      <c r="G11" s="30">
        <v>3492189.327587893</v>
      </c>
      <c r="H11" s="30"/>
      <c r="I11" s="30"/>
      <c r="J11" s="30">
        <v>6371029.327587893</v>
      </c>
      <c r="K11" s="27"/>
    </row>
    <row r="12" spans="1:10" s="17" customFormat="1" ht="21.75" customHeight="1">
      <c r="A12" s="24">
        <v>1</v>
      </c>
      <c r="B12" s="14" t="s">
        <v>171</v>
      </c>
      <c r="C12" s="20">
        <v>914800</v>
      </c>
      <c r="D12" s="20">
        <v>755950</v>
      </c>
      <c r="E12" s="20">
        <v>741600</v>
      </c>
      <c r="F12" s="20">
        <v>14350</v>
      </c>
      <c r="G12" s="20">
        <v>107760.04394894175</v>
      </c>
      <c r="H12" s="20"/>
      <c r="I12" s="20"/>
      <c r="J12" s="20">
        <v>863710.0439489417</v>
      </c>
    </row>
    <row r="13" spans="1:10" s="17" customFormat="1" ht="21.75" customHeight="1">
      <c r="A13" s="24">
        <v>2</v>
      </c>
      <c r="B13" s="14" t="s">
        <v>172</v>
      </c>
      <c r="C13" s="20">
        <v>221700</v>
      </c>
      <c r="D13" s="20">
        <v>211370</v>
      </c>
      <c r="E13" s="20">
        <v>196050</v>
      </c>
      <c r="F13" s="20">
        <v>15320</v>
      </c>
      <c r="G13" s="20">
        <v>283739.5685183129</v>
      </c>
      <c r="H13" s="20"/>
      <c r="I13" s="20"/>
      <c r="J13" s="20">
        <v>495109.5685183129</v>
      </c>
    </row>
    <row r="14" spans="1:10" s="17" customFormat="1" ht="21.75" customHeight="1">
      <c r="A14" s="24">
        <v>3</v>
      </c>
      <c r="B14" s="14" t="s">
        <v>173</v>
      </c>
      <c r="C14" s="20">
        <v>327500</v>
      </c>
      <c r="D14" s="20">
        <v>313750</v>
      </c>
      <c r="E14" s="20">
        <v>285200</v>
      </c>
      <c r="F14" s="20">
        <v>28550</v>
      </c>
      <c r="G14" s="20">
        <v>308010.0272041566</v>
      </c>
      <c r="H14" s="20"/>
      <c r="I14" s="20"/>
      <c r="J14" s="20">
        <v>621760.0272041566</v>
      </c>
    </row>
    <row r="15" spans="1:10" s="17" customFormat="1" ht="21.75" customHeight="1">
      <c r="A15" s="24">
        <v>4</v>
      </c>
      <c r="B15" s="14" t="s">
        <v>174</v>
      </c>
      <c r="C15" s="20">
        <v>410000</v>
      </c>
      <c r="D15" s="20">
        <v>376370</v>
      </c>
      <c r="E15" s="20">
        <v>353200</v>
      </c>
      <c r="F15" s="20">
        <v>23170</v>
      </c>
      <c r="G15" s="20">
        <v>390479.0419161876</v>
      </c>
      <c r="H15" s="20"/>
      <c r="I15" s="20"/>
      <c r="J15" s="20">
        <v>766849.0419161876</v>
      </c>
    </row>
    <row r="16" spans="1:10" s="17" customFormat="1" ht="21.75" customHeight="1">
      <c r="A16" s="24">
        <v>5</v>
      </c>
      <c r="B16" s="14" t="s">
        <v>175</v>
      </c>
      <c r="C16" s="20">
        <v>383500</v>
      </c>
      <c r="D16" s="20">
        <v>357400</v>
      </c>
      <c r="E16" s="20">
        <v>309400</v>
      </c>
      <c r="F16" s="20">
        <v>48000</v>
      </c>
      <c r="G16" s="20">
        <v>565561.793888921</v>
      </c>
      <c r="H16" s="20"/>
      <c r="I16" s="20"/>
      <c r="J16" s="20">
        <v>922961.793888921</v>
      </c>
    </row>
    <row r="17" spans="1:10" s="17" customFormat="1" ht="21.75" customHeight="1">
      <c r="A17" s="24">
        <v>6</v>
      </c>
      <c r="B17" s="14" t="s">
        <v>176</v>
      </c>
      <c r="C17" s="20">
        <v>363000</v>
      </c>
      <c r="D17" s="20">
        <v>325600</v>
      </c>
      <c r="E17" s="20">
        <v>302800</v>
      </c>
      <c r="F17" s="20">
        <v>22800</v>
      </c>
      <c r="G17" s="20">
        <v>471215.61392209504</v>
      </c>
      <c r="H17" s="20"/>
      <c r="I17" s="20"/>
      <c r="J17" s="20">
        <v>796815.613922095</v>
      </c>
    </row>
    <row r="18" spans="1:10" s="17" customFormat="1" ht="21.75" customHeight="1">
      <c r="A18" s="24">
        <v>7</v>
      </c>
      <c r="B18" s="14" t="s">
        <v>177</v>
      </c>
      <c r="C18" s="20">
        <v>334700</v>
      </c>
      <c r="D18" s="20">
        <v>293070</v>
      </c>
      <c r="E18" s="20">
        <v>199300</v>
      </c>
      <c r="F18" s="20">
        <v>93770</v>
      </c>
      <c r="G18" s="20">
        <v>517489.3377792151</v>
      </c>
      <c r="H18" s="20"/>
      <c r="I18" s="20"/>
      <c r="J18" s="20">
        <v>810559.3377792151</v>
      </c>
    </row>
    <row r="19" spans="1:10" s="17" customFormat="1" ht="21.75" customHeight="1">
      <c r="A19" s="24">
        <v>8</v>
      </c>
      <c r="B19" s="14" t="s">
        <v>178</v>
      </c>
      <c r="C19" s="20">
        <v>133600</v>
      </c>
      <c r="D19" s="20">
        <v>107720</v>
      </c>
      <c r="E19" s="20">
        <v>48850</v>
      </c>
      <c r="F19" s="20">
        <v>58870</v>
      </c>
      <c r="G19" s="20">
        <v>316431.8980010821</v>
      </c>
      <c r="H19" s="20"/>
      <c r="I19" s="20"/>
      <c r="J19" s="20">
        <v>424151.8980010821</v>
      </c>
    </row>
    <row r="20" spans="1:10" s="17" customFormat="1" ht="21.75" customHeight="1">
      <c r="A20" s="24">
        <v>9</v>
      </c>
      <c r="B20" s="14" t="s">
        <v>179</v>
      </c>
      <c r="C20" s="20">
        <v>163000</v>
      </c>
      <c r="D20" s="20">
        <v>137610</v>
      </c>
      <c r="E20" s="20">
        <v>80800</v>
      </c>
      <c r="F20" s="20">
        <v>56810</v>
      </c>
      <c r="G20" s="20">
        <v>531502.0024089811</v>
      </c>
      <c r="H20" s="20"/>
      <c r="I20" s="20"/>
      <c r="J20" s="20">
        <v>669112.0024089811</v>
      </c>
    </row>
  </sheetData>
  <sheetProtection/>
  <mergeCells count="15">
    <mergeCell ref="A3:J3"/>
    <mergeCell ref="A4:J4"/>
    <mergeCell ref="A1:C1"/>
    <mergeCell ref="G1:J1"/>
    <mergeCell ref="G7:G9"/>
    <mergeCell ref="J7:J9"/>
    <mergeCell ref="I7:I9"/>
    <mergeCell ref="H7:H9"/>
    <mergeCell ref="D8:D9"/>
    <mergeCell ref="E8:F8"/>
    <mergeCell ref="B7:B9"/>
    <mergeCell ref="C7:C9"/>
    <mergeCell ref="D7:F7"/>
    <mergeCell ref="A7:A9"/>
    <mergeCell ref="H6: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A1:H20"/>
  <sheetViews>
    <sheetView showZeros="0" zoomScalePageLayoutView="0" workbookViewId="0" topLeftCell="A1">
      <selection activeCell="F13" sqref="F13"/>
    </sheetView>
  </sheetViews>
  <sheetFormatPr defaultColWidth="9.140625" defaultRowHeight="12.75"/>
  <cols>
    <col min="1" max="1" width="9.140625" style="138" customWidth="1"/>
    <col min="2" max="2" width="38.28125" style="138" customWidth="1"/>
    <col min="3" max="3" width="15.00390625" style="138" customWidth="1"/>
    <col min="4" max="4" width="17.421875" style="138" customWidth="1"/>
    <col min="5" max="5" width="17.421875" style="151" customWidth="1"/>
    <col min="6" max="6" width="16.28125" style="151" customWidth="1"/>
    <col min="7" max="7" width="9.140625" style="138" customWidth="1"/>
    <col min="8" max="8" width="26.7109375" style="138" customWidth="1"/>
    <col min="9" max="16384" width="9.140625" style="138" customWidth="1"/>
  </cols>
  <sheetData>
    <row r="1" spans="1:8" ht="18.75">
      <c r="A1" s="602" t="s">
        <v>418</v>
      </c>
      <c r="B1" s="602"/>
      <c r="C1" s="442"/>
      <c r="D1" s="603" t="s">
        <v>427</v>
      </c>
      <c r="E1" s="603"/>
      <c r="F1" s="603"/>
      <c r="G1" s="216"/>
      <c r="H1" s="151"/>
    </row>
    <row r="2" spans="1:8" ht="18.75">
      <c r="A2" s="441"/>
      <c r="B2" s="441"/>
      <c r="C2" s="442"/>
      <c r="D2" s="19"/>
      <c r="E2" s="19"/>
      <c r="F2" s="19"/>
      <c r="G2" s="216"/>
      <c r="H2" s="151"/>
    </row>
    <row r="3" spans="1:8" ht="21" customHeight="1">
      <c r="A3" s="605" t="s">
        <v>429</v>
      </c>
      <c r="B3" s="605"/>
      <c r="C3" s="605"/>
      <c r="D3" s="605"/>
      <c r="E3" s="605"/>
      <c r="F3" s="605"/>
      <c r="G3" s="151"/>
      <c r="H3" s="151"/>
    </row>
    <row r="4" spans="1:8" ht="21" customHeight="1">
      <c r="A4" s="605" t="s">
        <v>805</v>
      </c>
      <c r="B4" s="605"/>
      <c r="C4" s="605"/>
      <c r="D4" s="605"/>
      <c r="E4" s="605"/>
      <c r="F4" s="605"/>
      <c r="G4" s="151"/>
      <c r="H4" s="151"/>
    </row>
    <row r="5" spans="1:8" ht="19.5">
      <c r="A5" s="604" t="s">
        <v>181</v>
      </c>
      <c r="B5" s="604"/>
      <c r="C5" s="604"/>
      <c r="D5" s="604"/>
      <c r="E5" s="604"/>
      <c r="F5" s="604"/>
      <c r="G5" s="151"/>
      <c r="H5" s="151"/>
    </row>
    <row r="6" spans="1:8" ht="12.75" customHeight="1">
      <c r="A6" s="151"/>
      <c r="B6" s="84"/>
      <c r="C6" s="84"/>
      <c r="D6" s="84"/>
      <c r="E6" s="84"/>
      <c r="F6" s="84"/>
      <c r="G6" s="151"/>
      <c r="H6" s="151"/>
    </row>
    <row r="7" spans="1:8" ht="18">
      <c r="A7" s="151"/>
      <c r="B7" s="151"/>
      <c r="C7" s="151"/>
      <c r="D7" s="601" t="s">
        <v>81</v>
      </c>
      <c r="E7" s="601"/>
      <c r="F7" s="601"/>
      <c r="G7" s="151"/>
      <c r="H7" s="151"/>
    </row>
    <row r="8" spans="1:6" s="141" customFormat="1" ht="128.25" customHeight="1">
      <c r="A8" s="438" t="s">
        <v>82</v>
      </c>
      <c r="B8" s="147" t="s">
        <v>4</v>
      </c>
      <c r="C8" s="147" t="s">
        <v>33</v>
      </c>
      <c r="D8" s="147" t="s">
        <v>361</v>
      </c>
      <c r="E8" s="147" t="s">
        <v>362</v>
      </c>
      <c r="F8" s="147" t="s">
        <v>363</v>
      </c>
    </row>
    <row r="9" spans="1:6" s="141" customFormat="1" ht="29.25" customHeight="1">
      <c r="A9" s="439" t="s">
        <v>71</v>
      </c>
      <c r="B9" s="148" t="s">
        <v>72</v>
      </c>
      <c r="C9" s="148" t="s">
        <v>364</v>
      </c>
      <c r="D9" s="148">
        <v>2</v>
      </c>
      <c r="E9" s="148">
        <v>3</v>
      </c>
      <c r="F9" s="148">
        <v>4</v>
      </c>
    </row>
    <row r="10" spans="1:6" s="145" customFormat="1" ht="25.5" customHeight="1">
      <c r="A10" s="239"/>
      <c r="B10" s="147" t="s">
        <v>70</v>
      </c>
      <c r="C10" s="149">
        <v>1083958.9195200002</v>
      </c>
      <c r="D10" s="149">
        <v>475103</v>
      </c>
      <c r="E10" s="149">
        <v>225033.55952</v>
      </c>
      <c r="F10" s="149">
        <v>383822.36</v>
      </c>
    </row>
    <row r="11" spans="1:6" s="145" customFormat="1" ht="25.5" customHeight="1">
      <c r="A11" s="147" t="s">
        <v>123</v>
      </c>
      <c r="B11" s="147" t="s">
        <v>804</v>
      </c>
      <c r="C11" s="149"/>
      <c r="D11" s="149"/>
      <c r="E11" s="149"/>
      <c r="F11" s="149"/>
    </row>
    <row r="12" spans="1:6" s="127" customFormat="1" ht="25.5" customHeight="1">
      <c r="A12" s="148">
        <v>1</v>
      </c>
      <c r="B12" s="440" t="s">
        <v>171</v>
      </c>
      <c r="C12" s="150">
        <v>36332.38696</v>
      </c>
      <c r="D12" s="150">
        <v>22900</v>
      </c>
      <c r="E12" s="150">
        <v>10532.38696</v>
      </c>
      <c r="F12" s="440">
        <v>2900</v>
      </c>
    </row>
    <row r="13" spans="1:6" s="127" customFormat="1" ht="25.5" customHeight="1">
      <c r="A13" s="148">
        <v>2</v>
      </c>
      <c r="B13" s="440" t="s">
        <v>172</v>
      </c>
      <c r="C13" s="150">
        <v>62372.803472</v>
      </c>
      <c r="D13" s="150">
        <v>8289</v>
      </c>
      <c r="E13" s="150">
        <v>43734.803472</v>
      </c>
      <c r="F13" s="440">
        <v>10349</v>
      </c>
    </row>
    <row r="14" spans="1:6" s="127" customFormat="1" ht="25.5" customHeight="1">
      <c r="A14" s="148">
        <v>3</v>
      </c>
      <c r="B14" s="440" t="s">
        <v>173</v>
      </c>
      <c r="C14" s="150">
        <v>56942.366303999996</v>
      </c>
      <c r="D14" s="150">
        <v>26263</v>
      </c>
      <c r="E14" s="150">
        <v>18711.366304</v>
      </c>
      <c r="F14" s="440">
        <v>11968</v>
      </c>
    </row>
    <row r="15" spans="1:6" s="127" customFormat="1" ht="25.5" customHeight="1">
      <c r="A15" s="148">
        <v>4</v>
      </c>
      <c r="B15" s="440" t="s">
        <v>174</v>
      </c>
      <c r="C15" s="150">
        <v>180428.648136</v>
      </c>
      <c r="D15" s="150">
        <v>100575</v>
      </c>
      <c r="E15" s="150">
        <v>26631.648136</v>
      </c>
      <c r="F15" s="440">
        <v>53222</v>
      </c>
    </row>
    <row r="16" spans="1:6" s="127" customFormat="1" ht="25.5" customHeight="1">
      <c r="A16" s="148">
        <v>5</v>
      </c>
      <c r="B16" s="440" t="s">
        <v>175</v>
      </c>
      <c r="C16" s="150">
        <v>154884.80060000002</v>
      </c>
      <c r="D16" s="150">
        <v>61322</v>
      </c>
      <c r="E16" s="150">
        <v>31157.8006</v>
      </c>
      <c r="F16" s="440">
        <v>62405</v>
      </c>
    </row>
    <row r="17" spans="1:6" s="127" customFormat="1" ht="25.5" customHeight="1">
      <c r="A17" s="148">
        <v>6</v>
      </c>
      <c r="B17" s="440" t="s">
        <v>176</v>
      </c>
      <c r="C17" s="150">
        <v>140296.40348</v>
      </c>
      <c r="D17" s="150">
        <v>58238</v>
      </c>
      <c r="E17" s="150">
        <v>27060.40348</v>
      </c>
      <c r="F17" s="440">
        <v>54998</v>
      </c>
    </row>
    <row r="18" spans="1:6" s="127" customFormat="1" ht="25.5" customHeight="1">
      <c r="A18" s="148">
        <v>7</v>
      </c>
      <c r="B18" s="440" t="s">
        <v>177</v>
      </c>
      <c r="C18" s="150">
        <v>54988.85796</v>
      </c>
      <c r="D18" s="150">
        <v>13696</v>
      </c>
      <c r="E18" s="150">
        <v>23196.85796</v>
      </c>
      <c r="F18" s="440">
        <v>18096</v>
      </c>
    </row>
    <row r="19" spans="1:6" s="127" customFormat="1" ht="25.5" customHeight="1">
      <c r="A19" s="148">
        <v>8</v>
      </c>
      <c r="B19" s="440" t="s">
        <v>178</v>
      </c>
      <c r="C19" s="150">
        <v>147141.894192</v>
      </c>
      <c r="D19" s="150">
        <v>61385</v>
      </c>
      <c r="E19" s="150">
        <v>20517.894192</v>
      </c>
      <c r="F19" s="440">
        <v>65239</v>
      </c>
    </row>
    <row r="20" spans="1:6" s="127" customFormat="1" ht="25.5" customHeight="1">
      <c r="A20" s="148">
        <v>9</v>
      </c>
      <c r="B20" s="440" t="s">
        <v>179</v>
      </c>
      <c r="C20" s="150">
        <v>250570.758416</v>
      </c>
      <c r="D20" s="150">
        <v>122435</v>
      </c>
      <c r="E20" s="150">
        <v>23490.398416</v>
      </c>
      <c r="F20" s="440">
        <v>104645.36</v>
      </c>
    </row>
  </sheetData>
  <sheetProtection/>
  <mergeCells count="6">
    <mergeCell ref="D7:F7"/>
    <mergeCell ref="A1:B1"/>
    <mergeCell ref="D1:F1"/>
    <mergeCell ref="A5:F5"/>
    <mergeCell ref="A3:F3"/>
    <mergeCell ref="A4:F4"/>
  </mergeCells>
  <printOptions horizontalCentered="1"/>
  <pageMargins left="0.5511811023622047" right="0.35433070866141736" top="0.8661417322834646" bottom="0.5118110236220472" header="0.2362204724409449" footer="0.2362204724409449"/>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rgb="FFFF0000"/>
  </sheetPr>
  <dimension ref="A1:AC42"/>
  <sheetViews>
    <sheetView zoomScalePageLayoutView="0" workbookViewId="0" topLeftCell="A1">
      <selection activeCell="K14" sqref="K14"/>
    </sheetView>
  </sheetViews>
  <sheetFormatPr defaultColWidth="12.8515625" defaultRowHeight="12.75"/>
  <cols>
    <col min="1" max="1" width="7.00390625" style="408" customWidth="1"/>
    <col min="2" max="2" width="28.8515625" style="408" customWidth="1"/>
    <col min="3" max="3" width="11.140625" style="408" customWidth="1"/>
    <col min="4" max="4" width="10.00390625" style="408" customWidth="1"/>
    <col min="5" max="5" width="8.421875" style="408" customWidth="1"/>
    <col min="6" max="6" width="12.7109375" style="408" customWidth="1"/>
    <col min="7" max="8" width="9.140625" style="408" customWidth="1"/>
    <col min="9" max="9" width="7.00390625" style="408" customWidth="1"/>
    <col min="10" max="10" width="9.57421875" style="408" customWidth="1"/>
    <col min="11" max="11" width="8.7109375" style="408" customWidth="1"/>
    <col min="12" max="12" width="7.00390625" style="408" customWidth="1"/>
    <col min="13" max="13" width="9.00390625" style="408" customWidth="1"/>
    <col min="14" max="14" width="8.140625" style="408" customWidth="1"/>
    <col min="15" max="15" width="9.57421875" style="408" customWidth="1"/>
    <col min="16" max="19" width="7.00390625" style="408" customWidth="1"/>
    <col min="20" max="20" width="8.140625" style="408" customWidth="1"/>
    <col min="21" max="22" width="8.28125" style="408" customWidth="1"/>
    <col min="23" max="23" width="7.00390625" style="408" customWidth="1"/>
    <col min="24" max="25" width="8.28125" style="408" bestFit="1" customWidth="1"/>
    <col min="26" max="26" width="7.00390625" style="408" customWidth="1"/>
    <col min="27" max="29" width="12.8515625" style="400" customWidth="1"/>
    <col min="30" max="16384" width="12.8515625" style="408" customWidth="1"/>
  </cols>
  <sheetData>
    <row r="1" spans="1:26" ht="15.75">
      <c r="A1" s="402" t="s">
        <v>418</v>
      </c>
      <c r="B1" s="402"/>
      <c r="C1" s="402"/>
      <c r="D1" s="403"/>
      <c r="E1" s="404"/>
      <c r="F1" s="405"/>
      <c r="G1" s="405"/>
      <c r="H1" s="405"/>
      <c r="I1" s="405"/>
      <c r="J1" s="405"/>
      <c r="K1" s="405"/>
      <c r="L1" s="406"/>
      <c r="M1" s="404"/>
      <c r="N1" s="404"/>
      <c r="O1" s="404"/>
      <c r="P1" s="404"/>
      <c r="Q1" s="404"/>
      <c r="R1" s="404"/>
      <c r="S1" s="407"/>
      <c r="T1" s="405"/>
      <c r="U1" s="405"/>
      <c r="V1" s="405"/>
      <c r="W1" s="405"/>
      <c r="X1" s="405"/>
      <c r="Y1" s="405"/>
      <c r="Z1" s="406" t="s">
        <v>527</v>
      </c>
    </row>
    <row r="2" spans="1:26" ht="15.75">
      <c r="A2" s="611" t="s">
        <v>412</v>
      </c>
      <c r="B2" s="611"/>
      <c r="C2" s="611"/>
      <c r="D2" s="611"/>
      <c r="E2" s="611"/>
      <c r="F2" s="611"/>
      <c r="G2" s="611"/>
      <c r="H2" s="611"/>
      <c r="I2" s="611"/>
      <c r="J2" s="611"/>
      <c r="K2" s="611"/>
      <c r="L2" s="611"/>
      <c r="M2" s="611"/>
      <c r="N2" s="611"/>
      <c r="O2" s="611"/>
      <c r="P2" s="611"/>
      <c r="Q2" s="611"/>
      <c r="R2" s="611"/>
      <c r="S2" s="611"/>
      <c r="T2" s="611"/>
      <c r="U2" s="611"/>
      <c r="V2" s="611"/>
      <c r="W2" s="611"/>
      <c r="X2" s="611"/>
      <c r="Y2" s="611"/>
      <c r="Z2" s="611"/>
    </row>
    <row r="3" spans="1:26" ht="15.75">
      <c r="A3" s="611" t="s">
        <v>801</v>
      </c>
      <c r="B3" s="611"/>
      <c r="C3" s="611"/>
      <c r="D3" s="611"/>
      <c r="E3" s="611"/>
      <c r="F3" s="611"/>
      <c r="G3" s="611"/>
      <c r="H3" s="611"/>
      <c r="I3" s="611"/>
      <c r="J3" s="611"/>
      <c r="K3" s="611"/>
      <c r="L3" s="611"/>
      <c r="M3" s="611"/>
      <c r="N3" s="611"/>
      <c r="O3" s="611"/>
      <c r="P3" s="611"/>
      <c r="Q3" s="611"/>
      <c r="R3" s="611"/>
      <c r="S3" s="611"/>
      <c r="T3" s="611"/>
      <c r="U3" s="611"/>
      <c r="V3" s="611"/>
      <c r="W3" s="611"/>
      <c r="X3" s="611"/>
      <c r="Y3" s="611"/>
      <c r="Z3" s="611"/>
    </row>
    <row r="4" spans="1:26" ht="15.75">
      <c r="A4" s="612" t="s">
        <v>181</v>
      </c>
      <c r="B4" s="612"/>
      <c r="C4" s="612"/>
      <c r="D4" s="612"/>
      <c r="E4" s="612"/>
      <c r="F4" s="612"/>
      <c r="G4" s="612"/>
      <c r="H4" s="612"/>
      <c r="I4" s="612"/>
      <c r="J4" s="612"/>
      <c r="K4" s="612"/>
      <c r="L4" s="612"/>
      <c r="M4" s="612"/>
      <c r="N4" s="612"/>
      <c r="O4" s="612"/>
      <c r="P4" s="612"/>
      <c r="Q4" s="612"/>
      <c r="R4" s="612"/>
      <c r="S4" s="612"/>
      <c r="T4" s="612"/>
      <c r="U4" s="612"/>
      <c r="V4" s="612"/>
      <c r="W4" s="612"/>
      <c r="X4" s="612"/>
      <c r="Y4" s="612"/>
      <c r="Z4" s="612"/>
    </row>
    <row r="5" spans="1:26" ht="15.75">
      <c r="A5" s="409"/>
      <c r="B5" s="409"/>
      <c r="C5" s="428">
        <v>806582</v>
      </c>
      <c r="D5" s="428"/>
      <c r="F5" s="613"/>
      <c r="G5" s="613"/>
      <c r="H5" s="613"/>
      <c r="I5" s="613"/>
      <c r="J5" s="613"/>
      <c r="K5" s="613"/>
      <c r="L5" s="613"/>
      <c r="S5" s="410"/>
      <c r="T5" s="613" t="s">
        <v>1</v>
      </c>
      <c r="U5" s="613"/>
      <c r="V5" s="613"/>
      <c r="W5" s="613"/>
      <c r="X5" s="613"/>
      <c r="Y5" s="613"/>
      <c r="Z5" s="613"/>
    </row>
    <row r="6" spans="1:26" ht="24.75" customHeight="1">
      <c r="A6" s="609" t="s">
        <v>82</v>
      </c>
      <c r="B6" s="614" t="s">
        <v>4</v>
      </c>
      <c r="C6" s="609" t="s">
        <v>33</v>
      </c>
      <c r="D6" s="616" t="s">
        <v>122</v>
      </c>
      <c r="E6" s="617"/>
      <c r="F6" s="618" t="s">
        <v>522</v>
      </c>
      <c r="G6" s="619"/>
      <c r="H6" s="619"/>
      <c r="I6" s="619"/>
      <c r="J6" s="619"/>
      <c r="K6" s="619"/>
      <c r="L6" s="620"/>
      <c r="M6" s="618" t="s">
        <v>347</v>
      </c>
      <c r="N6" s="619"/>
      <c r="O6" s="619"/>
      <c r="P6" s="619"/>
      <c r="Q6" s="619"/>
      <c r="R6" s="619"/>
      <c r="S6" s="620"/>
      <c r="T6" s="618" t="s">
        <v>348</v>
      </c>
      <c r="U6" s="619"/>
      <c r="V6" s="619"/>
      <c r="W6" s="619"/>
      <c r="X6" s="619"/>
      <c r="Y6" s="619"/>
      <c r="Z6" s="620"/>
    </row>
    <row r="7" spans="1:26" ht="15.75">
      <c r="A7" s="610"/>
      <c r="B7" s="615"/>
      <c r="C7" s="610"/>
      <c r="D7" s="621" t="s">
        <v>345</v>
      </c>
      <c r="E7" s="621" t="s">
        <v>346</v>
      </c>
      <c r="F7" s="609" t="s">
        <v>33</v>
      </c>
      <c r="G7" s="606" t="s">
        <v>345</v>
      </c>
      <c r="H7" s="607"/>
      <c r="I7" s="608"/>
      <c r="J7" s="606" t="s">
        <v>346</v>
      </c>
      <c r="K7" s="607"/>
      <c r="L7" s="608"/>
      <c r="M7" s="609" t="s">
        <v>33</v>
      </c>
      <c r="N7" s="606" t="s">
        <v>345</v>
      </c>
      <c r="O7" s="607"/>
      <c r="P7" s="608"/>
      <c r="Q7" s="606" t="s">
        <v>346</v>
      </c>
      <c r="R7" s="607"/>
      <c r="S7" s="608"/>
      <c r="T7" s="609" t="s">
        <v>33</v>
      </c>
      <c r="U7" s="606" t="s">
        <v>345</v>
      </c>
      <c r="V7" s="607"/>
      <c r="W7" s="608"/>
      <c r="X7" s="606" t="s">
        <v>346</v>
      </c>
      <c r="Y7" s="607"/>
      <c r="Z7" s="608"/>
    </row>
    <row r="8" spans="1:26" ht="47.25">
      <c r="A8" s="610"/>
      <c r="B8" s="615"/>
      <c r="C8" s="610"/>
      <c r="D8" s="622"/>
      <c r="E8" s="622"/>
      <c r="F8" s="610"/>
      <c r="G8" s="412" t="s">
        <v>33</v>
      </c>
      <c r="H8" s="411" t="s">
        <v>141</v>
      </c>
      <c r="I8" s="411" t="s">
        <v>142</v>
      </c>
      <c r="J8" s="412" t="s">
        <v>33</v>
      </c>
      <c r="K8" s="411" t="s">
        <v>141</v>
      </c>
      <c r="L8" s="411" t="s">
        <v>142</v>
      </c>
      <c r="M8" s="610"/>
      <c r="N8" s="412" t="s">
        <v>33</v>
      </c>
      <c r="O8" s="411" t="s">
        <v>141</v>
      </c>
      <c r="P8" s="411" t="s">
        <v>142</v>
      </c>
      <c r="Q8" s="412" t="s">
        <v>33</v>
      </c>
      <c r="R8" s="411" t="s">
        <v>141</v>
      </c>
      <c r="S8" s="411" t="s">
        <v>142</v>
      </c>
      <c r="T8" s="610"/>
      <c r="U8" s="412" t="s">
        <v>33</v>
      </c>
      <c r="V8" s="411" t="s">
        <v>141</v>
      </c>
      <c r="W8" s="411" t="s">
        <v>142</v>
      </c>
      <c r="X8" s="412" t="s">
        <v>33</v>
      </c>
      <c r="Y8" s="411" t="s">
        <v>141</v>
      </c>
      <c r="Z8" s="411" t="s">
        <v>142</v>
      </c>
    </row>
    <row r="9" spans="1:29" s="405" customFormat="1" ht="28.5" customHeight="1">
      <c r="A9" s="413"/>
      <c r="B9" s="414" t="s">
        <v>70</v>
      </c>
      <c r="C9" s="415">
        <v>1190404.3599999999</v>
      </c>
      <c r="D9" s="415">
        <v>695407.36</v>
      </c>
      <c r="E9" s="415">
        <v>494997</v>
      </c>
      <c r="F9" s="415">
        <v>671582</v>
      </c>
      <c r="G9" s="415">
        <v>386745</v>
      </c>
      <c r="H9" s="415">
        <v>386745</v>
      </c>
      <c r="I9" s="415">
        <v>0</v>
      </c>
      <c r="J9" s="415">
        <v>284837</v>
      </c>
      <c r="K9" s="415">
        <v>284837</v>
      </c>
      <c r="L9" s="415">
        <v>0</v>
      </c>
      <c r="M9" s="415">
        <v>196720</v>
      </c>
      <c r="N9" s="415">
        <v>157098</v>
      </c>
      <c r="O9" s="415">
        <v>157098</v>
      </c>
      <c r="P9" s="415">
        <v>0</v>
      </c>
      <c r="Q9" s="415">
        <v>39622</v>
      </c>
      <c r="R9" s="415">
        <v>39622</v>
      </c>
      <c r="S9" s="415">
        <v>0</v>
      </c>
      <c r="T9" s="415">
        <v>310541.36</v>
      </c>
      <c r="U9" s="415">
        <v>140003.36</v>
      </c>
      <c r="V9" s="415">
        <v>140003.36</v>
      </c>
      <c r="W9" s="415">
        <v>0</v>
      </c>
      <c r="X9" s="415">
        <v>170538</v>
      </c>
      <c r="Y9" s="415">
        <v>170538</v>
      </c>
      <c r="Z9" s="415">
        <v>0</v>
      </c>
      <c r="AA9" s="429"/>
      <c r="AB9" s="429"/>
      <c r="AC9" s="429"/>
    </row>
    <row r="10" spans="1:29" s="405" customFormat="1" ht="28.5" customHeight="1">
      <c r="A10" s="413" t="s">
        <v>123</v>
      </c>
      <c r="B10" s="414" t="s">
        <v>103</v>
      </c>
      <c r="C10" s="415">
        <v>795021</v>
      </c>
      <c r="D10" s="415">
        <v>300024</v>
      </c>
      <c r="E10" s="415">
        <v>494997</v>
      </c>
      <c r="F10" s="415">
        <v>434166</v>
      </c>
      <c r="G10" s="415">
        <v>149329</v>
      </c>
      <c r="H10" s="415">
        <v>149329</v>
      </c>
      <c r="I10" s="415">
        <v>0</v>
      </c>
      <c r="J10" s="415">
        <v>284837</v>
      </c>
      <c r="K10" s="415">
        <v>284837</v>
      </c>
      <c r="L10" s="415">
        <v>0</v>
      </c>
      <c r="M10" s="415">
        <v>118508</v>
      </c>
      <c r="N10" s="415">
        <v>78886</v>
      </c>
      <c r="O10" s="415">
        <v>78886</v>
      </c>
      <c r="P10" s="415">
        <v>0</v>
      </c>
      <c r="Q10" s="415">
        <v>39622</v>
      </c>
      <c r="R10" s="415">
        <v>39622</v>
      </c>
      <c r="S10" s="415">
        <v>0</v>
      </c>
      <c r="T10" s="415">
        <v>242347</v>
      </c>
      <c r="U10" s="415">
        <v>71809</v>
      </c>
      <c r="V10" s="415">
        <v>71809</v>
      </c>
      <c r="W10" s="415">
        <v>0</v>
      </c>
      <c r="X10" s="415">
        <v>170538</v>
      </c>
      <c r="Y10" s="415">
        <v>170538</v>
      </c>
      <c r="Z10" s="415">
        <v>0</v>
      </c>
      <c r="AA10" s="429"/>
      <c r="AB10" s="429"/>
      <c r="AC10" s="429"/>
    </row>
    <row r="11" spans="1:27" ht="23.25" customHeight="1">
      <c r="A11" s="416">
        <v>1</v>
      </c>
      <c r="B11" s="417" t="s">
        <v>779</v>
      </c>
      <c r="C11" s="418">
        <v>10000</v>
      </c>
      <c r="D11" s="418">
        <v>10000</v>
      </c>
      <c r="E11" s="418">
        <v>0</v>
      </c>
      <c r="F11" s="418">
        <v>10000</v>
      </c>
      <c r="G11" s="418">
        <v>10000</v>
      </c>
      <c r="H11" s="418">
        <v>10000</v>
      </c>
      <c r="I11" s="418"/>
      <c r="J11" s="418">
        <v>0</v>
      </c>
      <c r="K11" s="418"/>
      <c r="L11" s="418"/>
      <c r="M11" s="418">
        <v>0</v>
      </c>
      <c r="N11" s="418">
        <v>0</v>
      </c>
      <c r="O11" s="418"/>
      <c r="P11" s="418"/>
      <c r="Q11" s="418">
        <v>0</v>
      </c>
      <c r="R11" s="418"/>
      <c r="S11" s="418"/>
      <c r="T11" s="418">
        <v>0</v>
      </c>
      <c r="U11" s="418">
        <v>0</v>
      </c>
      <c r="V11" s="418"/>
      <c r="W11" s="418"/>
      <c r="X11" s="418">
        <v>0</v>
      </c>
      <c r="Y11" s="418"/>
      <c r="Z11" s="418"/>
      <c r="AA11" s="430"/>
    </row>
    <row r="12" spans="1:26" ht="23.25" customHeight="1">
      <c r="A12" s="416">
        <v>2</v>
      </c>
      <c r="B12" s="417" t="s">
        <v>523</v>
      </c>
      <c r="C12" s="418">
        <v>6711</v>
      </c>
      <c r="D12" s="418">
        <v>6711</v>
      </c>
      <c r="E12" s="418">
        <v>0</v>
      </c>
      <c r="F12" s="418">
        <v>0</v>
      </c>
      <c r="G12" s="418">
        <v>0</v>
      </c>
      <c r="H12" s="418"/>
      <c r="I12" s="418"/>
      <c r="J12" s="418">
        <v>0</v>
      </c>
      <c r="K12" s="418"/>
      <c r="L12" s="418"/>
      <c r="M12" s="418">
        <v>0</v>
      </c>
      <c r="N12" s="418">
        <v>0</v>
      </c>
      <c r="O12" s="418"/>
      <c r="P12" s="418"/>
      <c r="Q12" s="418">
        <v>0</v>
      </c>
      <c r="R12" s="418"/>
      <c r="S12" s="418"/>
      <c r="T12" s="418">
        <v>6711</v>
      </c>
      <c r="U12" s="418">
        <v>6711</v>
      </c>
      <c r="V12" s="418">
        <v>6711</v>
      </c>
      <c r="W12" s="418"/>
      <c r="X12" s="418">
        <v>0</v>
      </c>
      <c r="Y12" s="418"/>
      <c r="Z12" s="418"/>
    </row>
    <row r="13" spans="1:26" ht="23.25" customHeight="1">
      <c r="A13" s="416">
        <v>3</v>
      </c>
      <c r="B13" s="417" t="s">
        <v>802</v>
      </c>
      <c r="C13" s="418">
        <v>20600</v>
      </c>
      <c r="D13" s="418">
        <v>20600</v>
      </c>
      <c r="E13" s="418"/>
      <c r="F13" s="418"/>
      <c r="G13" s="418"/>
      <c r="H13" s="418"/>
      <c r="I13" s="418"/>
      <c r="J13" s="418"/>
      <c r="K13" s="418"/>
      <c r="L13" s="418"/>
      <c r="M13" s="418"/>
      <c r="N13" s="418"/>
      <c r="O13" s="418"/>
      <c r="P13" s="418"/>
      <c r="Q13" s="418"/>
      <c r="R13" s="418"/>
      <c r="S13" s="418"/>
      <c r="T13" s="418">
        <v>20600</v>
      </c>
      <c r="U13" s="418">
        <v>20600</v>
      </c>
      <c r="V13" s="418">
        <v>20600</v>
      </c>
      <c r="W13" s="418"/>
      <c r="X13" s="418"/>
      <c r="Y13" s="418"/>
      <c r="Z13" s="418"/>
    </row>
    <row r="14" spans="1:29" s="437" customFormat="1" ht="33" customHeight="1">
      <c r="A14" s="433">
        <v>4</v>
      </c>
      <c r="B14" s="434" t="s">
        <v>525</v>
      </c>
      <c r="C14" s="435">
        <v>769271</v>
      </c>
      <c r="D14" s="435">
        <v>274274</v>
      </c>
      <c r="E14" s="435">
        <v>494997</v>
      </c>
      <c r="F14" s="435">
        <v>424166</v>
      </c>
      <c r="G14" s="435">
        <v>139329</v>
      </c>
      <c r="H14" s="435">
        <v>139329</v>
      </c>
      <c r="I14" s="435">
        <v>0</v>
      </c>
      <c r="J14" s="435">
        <v>284837</v>
      </c>
      <c r="K14" s="435">
        <v>284837</v>
      </c>
      <c r="L14" s="435">
        <v>0</v>
      </c>
      <c r="M14" s="435">
        <v>118508</v>
      </c>
      <c r="N14" s="435">
        <v>78886</v>
      </c>
      <c r="O14" s="435">
        <v>78886</v>
      </c>
      <c r="P14" s="435">
        <v>0</v>
      </c>
      <c r="Q14" s="435">
        <v>39622</v>
      </c>
      <c r="R14" s="435">
        <v>39622</v>
      </c>
      <c r="S14" s="435">
        <v>0</v>
      </c>
      <c r="T14" s="435">
        <v>215036</v>
      </c>
      <c r="U14" s="435">
        <v>44498</v>
      </c>
      <c r="V14" s="435">
        <v>44498</v>
      </c>
      <c r="W14" s="435">
        <v>0</v>
      </c>
      <c r="X14" s="435">
        <v>170538</v>
      </c>
      <c r="Y14" s="435">
        <v>170538</v>
      </c>
      <c r="Z14" s="435">
        <v>0</v>
      </c>
      <c r="AA14" s="436"/>
      <c r="AB14" s="436"/>
      <c r="AC14" s="436"/>
    </row>
    <row r="15" spans="1:26" s="400" customFormat="1" ht="28.5" customHeight="1">
      <c r="A15" s="432" t="s">
        <v>262</v>
      </c>
      <c r="B15" s="401" t="s">
        <v>804</v>
      </c>
      <c r="C15" s="399">
        <v>757710</v>
      </c>
      <c r="D15" s="399">
        <v>262713</v>
      </c>
      <c r="E15" s="399">
        <v>494997</v>
      </c>
      <c r="F15" s="399">
        <v>424166</v>
      </c>
      <c r="G15" s="399">
        <v>139329</v>
      </c>
      <c r="H15" s="399">
        <v>139329</v>
      </c>
      <c r="I15" s="399"/>
      <c r="J15" s="399">
        <v>284837</v>
      </c>
      <c r="K15" s="399">
        <v>284837</v>
      </c>
      <c r="L15" s="399"/>
      <c r="M15" s="399">
        <v>118508</v>
      </c>
      <c r="N15" s="399">
        <v>78886</v>
      </c>
      <c r="O15" s="399">
        <v>78886</v>
      </c>
      <c r="P15" s="399"/>
      <c r="Q15" s="399">
        <v>39622</v>
      </c>
      <c r="R15" s="399">
        <v>39622</v>
      </c>
      <c r="S15" s="399"/>
      <c r="T15" s="399">
        <v>215036</v>
      </c>
      <c r="U15" s="399">
        <v>44498</v>
      </c>
      <c r="V15" s="399">
        <v>44498</v>
      </c>
      <c r="W15" s="399"/>
      <c r="X15" s="399">
        <v>170538</v>
      </c>
      <c r="Y15" s="399">
        <v>170538</v>
      </c>
      <c r="Z15" s="399"/>
    </row>
    <row r="16" spans="1:26" s="400" customFormat="1" ht="28.5" customHeight="1">
      <c r="A16" s="432" t="s">
        <v>262</v>
      </c>
      <c r="B16" s="401" t="s">
        <v>803</v>
      </c>
      <c r="C16" s="399">
        <v>11561</v>
      </c>
      <c r="D16" s="399">
        <v>11561</v>
      </c>
      <c r="E16" s="399"/>
      <c r="F16" s="399"/>
      <c r="G16" s="399"/>
      <c r="H16" s="399"/>
      <c r="I16" s="399"/>
      <c r="J16" s="399"/>
      <c r="K16" s="399"/>
      <c r="L16" s="399"/>
      <c r="M16" s="399"/>
      <c r="N16" s="399"/>
      <c r="O16" s="399"/>
      <c r="P16" s="399"/>
      <c r="Q16" s="399"/>
      <c r="R16" s="399"/>
      <c r="S16" s="399"/>
      <c r="T16" s="399"/>
      <c r="U16" s="399"/>
      <c r="V16" s="399"/>
      <c r="W16" s="399"/>
      <c r="X16" s="399"/>
      <c r="Y16" s="399"/>
      <c r="Z16" s="399"/>
    </row>
    <row r="17" spans="1:29" s="405" customFormat="1" ht="28.5" customHeight="1">
      <c r="A17" s="413" t="s">
        <v>63</v>
      </c>
      <c r="B17" s="414" t="s">
        <v>16</v>
      </c>
      <c r="C17" s="415">
        <v>383822.36</v>
      </c>
      <c r="D17" s="415">
        <v>383822.36</v>
      </c>
      <c r="E17" s="415">
        <v>0</v>
      </c>
      <c r="F17" s="415">
        <v>237416</v>
      </c>
      <c r="G17" s="415">
        <v>237416</v>
      </c>
      <c r="H17" s="415">
        <v>237416</v>
      </c>
      <c r="I17" s="415">
        <v>0</v>
      </c>
      <c r="J17" s="415">
        <v>0</v>
      </c>
      <c r="K17" s="415">
        <v>0</v>
      </c>
      <c r="L17" s="415">
        <v>0</v>
      </c>
      <c r="M17" s="415">
        <v>78212</v>
      </c>
      <c r="N17" s="415">
        <v>78212</v>
      </c>
      <c r="O17" s="415">
        <v>78212</v>
      </c>
      <c r="P17" s="415">
        <v>0</v>
      </c>
      <c r="Q17" s="415">
        <v>0</v>
      </c>
      <c r="R17" s="415">
        <v>0</v>
      </c>
      <c r="S17" s="415">
        <v>0</v>
      </c>
      <c r="T17" s="415">
        <v>68194.36</v>
      </c>
      <c r="U17" s="415">
        <v>68194.36</v>
      </c>
      <c r="V17" s="415">
        <v>68194.36</v>
      </c>
      <c r="W17" s="415">
        <v>0</v>
      </c>
      <c r="X17" s="415">
        <v>0</v>
      </c>
      <c r="Y17" s="415">
        <v>0</v>
      </c>
      <c r="Z17" s="415">
        <v>0</v>
      </c>
      <c r="AA17" s="429"/>
      <c r="AB17" s="429"/>
      <c r="AC17" s="429"/>
    </row>
    <row r="18" spans="1:29" s="421" customFormat="1" ht="26.25" customHeight="1">
      <c r="A18" s="419">
        <v>1</v>
      </c>
      <c r="B18" s="420" t="s">
        <v>171</v>
      </c>
      <c r="C18" s="418">
        <v>2900</v>
      </c>
      <c r="D18" s="418">
        <v>2900</v>
      </c>
      <c r="E18" s="418">
        <v>0</v>
      </c>
      <c r="F18" s="418">
        <v>0</v>
      </c>
      <c r="G18" s="418">
        <v>0</v>
      </c>
      <c r="H18" s="418"/>
      <c r="I18" s="418"/>
      <c r="J18" s="418">
        <v>0</v>
      </c>
      <c r="K18" s="418"/>
      <c r="L18" s="418"/>
      <c r="M18" s="418">
        <v>2900</v>
      </c>
      <c r="N18" s="418">
        <v>2900</v>
      </c>
      <c r="O18" s="418">
        <v>2900</v>
      </c>
      <c r="P18" s="418"/>
      <c r="Q18" s="418">
        <v>0</v>
      </c>
      <c r="R18" s="418"/>
      <c r="S18" s="418"/>
      <c r="T18" s="418">
        <v>0</v>
      </c>
      <c r="U18" s="418">
        <v>0</v>
      </c>
      <c r="V18" s="418"/>
      <c r="W18" s="418"/>
      <c r="X18" s="418">
        <v>0</v>
      </c>
      <c r="Y18" s="418"/>
      <c r="Z18" s="418"/>
      <c r="AA18" s="431"/>
      <c r="AB18" s="431"/>
      <c r="AC18" s="431"/>
    </row>
    <row r="19" spans="1:29" s="421" customFormat="1" ht="26.25" customHeight="1">
      <c r="A19" s="419">
        <v>2</v>
      </c>
      <c r="B19" s="420" t="s">
        <v>172</v>
      </c>
      <c r="C19" s="418">
        <v>10349</v>
      </c>
      <c r="D19" s="418">
        <v>10349</v>
      </c>
      <c r="E19" s="418">
        <v>0</v>
      </c>
      <c r="F19" s="418">
        <v>5717</v>
      </c>
      <c r="G19" s="418">
        <v>5717</v>
      </c>
      <c r="H19" s="418">
        <v>5717</v>
      </c>
      <c r="I19" s="418"/>
      <c r="J19" s="418">
        <v>0</v>
      </c>
      <c r="K19" s="418"/>
      <c r="L19" s="418"/>
      <c r="M19" s="418">
        <v>3832</v>
      </c>
      <c r="N19" s="418">
        <v>3832</v>
      </c>
      <c r="O19" s="418">
        <v>3832</v>
      </c>
      <c r="P19" s="418"/>
      <c r="Q19" s="418">
        <v>0</v>
      </c>
      <c r="R19" s="418"/>
      <c r="S19" s="418"/>
      <c r="T19" s="418">
        <v>800</v>
      </c>
      <c r="U19" s="418">
        <v>800</v>
      </c>
      <c r="V19" s="444">
        <v>800</v>
      </c>
      <c r="W19" s="418"/>
      <c r="X19" s="418">
        <v>0</v>
      </c>
      <c r="Y19" s="418"/>
      <c r="Z19" s="418"/>
      <c r="AA19" s="431"/>
      <c r="AB19" s="431"/>
      <c r="AC19" s="431"/>
    </row>
    <row r="20" spans="1:29" s="421" customFormat="1" ht="26.25" customHeight="1">
      <c r="A20" s="419">
        <v>3</v>
      </c>
      <c r="B20" s="420" t="s">
        <v>173</v>
      </c>
      <c r="C20" s="418">
        <v>11968</v>
      </c>
      <c r="D20" s="418">
        <v>11968</v>
      </c>
      <c r="E20" s="418">
        <v>0</v>
      </c>
      <c r="F20" s="418">
        <v>405</v>
      </c>
      <c r="G20" s="418">
        <v>405</v>
      </c>
      <c r="H20" s="418">
        <v>405</v>
      </c>
      <c r="I20" s="418"/>
      <c r="J20" s="418">
        <v>0</v>
      </c>
      <c r="K20" s="418"/>
      <c r="L20" s="418"/>
      <c r="M20" s="418">
        <v>11563</v>
      </c>
      <c r="N20" s="418">
        <v>11563</v>
      </c>
      <c r="O20" s="418">
        <v>11563</v>
      </c>
      <c r="P20" s="418"/>
      <c r="Q20" s="418">
        <v>0</v>
      </c>
      <c r="R20" s="418"/>
      <c r="S20" s="418"/>
      <c r="T20" s="418">
        <v>0</v>
      </c>
      <c r="U20" s="418">
        <v>0</v>
      </c>
      <c r="V20" s="418"/>
      <c r="W20" s="418"/>
      <c r="X20" s="418">
        <v>0</v>
      </c>
      <c r="Y20" s="418"/>
      <c r="Z20" s="418"/>
      <c r="AA20" s="431"/>
      <c r="AB20" s="431"/>
      <c r="AC20" s="431"/>
    </row>
    <row r="21" spans="1:29" s="421" customFormat="1" ht="26.25" customHeight="1">
      <c r="A21" s="419">
        <v>4</v>
      </c>
      <c r="B21" s="420" t="s">
        <v>174</v>
      </c>
      <c r="C21" s="418">
        <v>53222</v>
      </c>
      <c r="D21" s="418">
        <v>53222</v>
      </c>
      <c r="E21" s="418">
        <v>0</v>
      </c>
      <c r="F21" s="418">
        <v>18051</v>
      </c>
      <c r="G21" s="418">
        <v>18051</v>
      </c>
      <c r="H21" s="418">
        <v>18051</v>
      </c>
      <c r="I21" s="418"/>
      <c r="J21" s="418">
        <v>0</v>
      </c>
      <c r="K21" s="418"/>
      <c r="L21" s="418"/>
      <c r="M21" s="418">
        <v>35171</v>
      </c>
      <c r="N21" s="418">
        <v>35171</v>
      </c>
      <c r="O21" s="418">
        <v>35171</v>
      </c>
      <c r="P21" s="418"/>
      <c r="Q21" s="418">
        <v>0</v>
      </c>
      <c r="R21" s="418"/>
      <c r="S21" s="418"/>
      <c r="T21" s="418">
        <v>0</v>
      </c>
      <c r="U21" s="418">
        <v>0</v>
      </c>
      <c r="V21" s="418"/>
      <c r="W21" s="418"/>
      <c r="X21" s="418">
        <v>0</v>
      </c>
      <c r="Y21" s="418"/>
      <c r="Z21" s="418"/>
      <c r="AA21" s="431"/>
      <c r="AB21" s="431"/>
      <c r="AC21" s="431"/>
    </row>
    <row r="22" spans="1:29" s="421" customFormat="1" ht="26.25" customHeight="1">
      <c r="A22" s="419">
        <v>5</v>
      </c>
      <c r="B22" s="420" t="s">
        <v>175</v>
      </c>
      <c r="C22" s="418">
        <v>62405</v>
      </c>
      <c r="D22" s="418">
        <v>62405</v>
      </c>
      <c r="E22" s="418">
        <v>0</v>
      </c>
      <c r="F22" s="418">
        <v>50289</v>
      </c>
      <c r="G22" s="418">
        <v>50289</v>
      </c>
      <c r="H22" s="418">
        <v>50289</v>
      </c>
      <c r="I22" s="418"/>
      <c r="J22" s="418">
        <v>0</v>
      </c>
      <c r="K22" s="418"/>
      <c r="L22" s="418"/>
      <c r="M22" s="418">
        <v>12116</v>
      </c>
      <c r="N22" s="418">
        <v>12116</v>
      </c>
      <c r="O22" s="418">
        <v>12116</v>
      </c>
      <c r="P22" s="418"/>
      <c r="Q22" s="418">
        <v>0</v>
      </c>
      <c r="R22" s="418"/>
      <c r="S22" s="418"/>
      <c r="T22" s="418">
        <v>0</v>
      </c>
      <c r="U22" s="418">
        <v>0</v>
      </c>
      <c r="V22" s="418"/>
      <c r="W22" s="418"/>
      <c r="X22" s="418">
        <v>0</v>
      </c>
      <c r="Y22" s="418"/>
      <c r="Z22" s="418"/>
      <c r="AA22" s="431"/>
      <c r="AB22" s="431"/>
      <c r="AC22" s="431"/>
    </row>
    <row r="23" spans="1:29" s="421" customFormat="1" ht="26.25" customHeight="1">
      <c r="A23" s="419">
        <v>6</v>
      </c>
      <c r="B23" s="420" t="s">
        <v>176</v>
      </c>
      <c r="C23" s="418">
        <v>54998</v>
      </c>
      <c r="D23" s="418">
        <v>54998</v>
      </c>
      <c r="E23" s="418">
        <v>0</v>
      </c>
      <c r="F23" s="418">
        <v>42944</v>
      </c>
      <c r="G23" s="418">
        <v>42944</v>
      </c>
      <c r="H23" s="418">
        <v>42944</v>
      </c>
      <c r="I23" s="418"/>
      <c r="J23" s="418">
        <v>0</v>
      </c>
      <c r="K23" s="418"/>
      <c r="L23" s="418"/>
      <c r="M23" s="418">
        <v>11054</v>
      </c>
      <c r="N23" s="418">
        <v>11054</v>
      </c>
      <c r="O23" s="418">
        <v>11054</v>
      </c>
      <c r="P23" s="418"/>
      <c r="Q23" s="418">
        <v>0</v>
      </c>
      <c r="R23" s="418"/>
      <c r="S23" s="418"/>
      <c r="T23" s="418">
        <v>1000</v>
      </c>
      <c r="U23" s="418">
        <v>1000</v>
      </c>
      <c r="V23" s="418">
        <v>1000</v>
      </c>
      <c r="W23" s="418"/>
      <c r="X23" s="418">
        <v>0</v>
      </c>
      <c r="Y23" s="418"/>
      <c r="Z23" s="418"/>
      <c r="AA23" s="431"/>
      <c r="AB23" s="431"/>
      <c r="AC23" s="431"/>
    </row>
    <row r="24" spans="1:29" s="421" customFormat="1" ht="26.25" customHeight="1">
      <c r="A24" s="419">
        <v>7</v>
      </c>
      <c r="B24" s="420" t="s">
        <v>177</v>
      </c>
      <c r="C24" s="418">
        <v>18096</v>
      </c>
      <c r="D24" s="418">
        <v>18096</v>
      </c>
      <c r="E24" s="418">
        <v>0</v>
      </c>
      <c r="F24" s="418">
        <v>16596</v>
      </c>
      <c r="G24" s="418">
        <v>16596</v>
      </c>
      <c r="H24" s="418">
        <v>16596</v>
      </c>
      <c r="I24" s="418"/>
      <c r="J24" s="418">
        <v>0</v>
      </c>
      <c r="K24" s="418"/>
      <c r="L24" s="418"/>
      <c r="M24" s="418">
        <v>1500</v>
      </c>
      <c r="N24" s="418">
        <v>1500</v>
      </c>
      <c r="O24" s="418">
        <v>1500</v>
      </c>
      <c r="P24" s="418"/>
      <c r="Q24" s="418">
        <v>0</v>
      </c>
      <c r="R24" s="418"/>
      <c r="S24" s="418"/>
      <c r="T24" s="418">
        <v>0</v>
      </c>
      <c r="U24" s="418">
        <v>0</v>
      </c>
      <c r="V24" s="418"/>
      <c r="W24" s="418"/>
      <c r="X24" s="418">
        <v>0</v>
      </c>
      <c r="Y24" s="418"/>
      <c r="Z24" s="418"/>
      <c r="AA24" s="431"/>
      <c r="AB24" s="431"/>
      <c r="AC24" s="431"/>
    </row>
    <row r="25" spans="1:29" s="421" customFormat="1" ht="26.25" customHeight="1">
      <c r="A25" s="419">
        <v>8</v>
      </c>
      <c r="B25" s="420" t="s">
        <v>178</v>
      </c>
      <c r="C25" s="418">
        <v>65239</v>
      </c>
      <c r="D25" s="418">
        <v>65239</v>
      </c>
      <c r="E25" s="418">
        <v>0</v>
      </c>
      <c r="F25" s="418">
        <v>34835</v>
      </c>
      <c r="G25" s="418">
        <v>34835</v>
      </c>
      <c r="H25" s="418">
        <v>34835</v>
      </c>
      <c r="I25" s="418"/>
      <c r="J25" s="418">
        <v>0</v>
      </c>
      <c r="K25" s="418"/>
      <c r="L25" s="418"/>
      <c r="M25" s="418">
        <v>76</v>
      </c>
      <c r="N25" s="418">
        <v>76</v>
      </c>
      <c r="O25" s="418">
        <v>76</v>
      </c>
      <c r="P25" s="418"/>
      <c r="Q25" s="418">
        <v>0</v>
      </c>
      <c r="R25" s="418"/>
      <c r="S25" s="418"/>
      <c r="T25" s="418">
        <v>30328</v>
      </c>
      <c r="U25" s="418">
        <v>30328</v>
      </c>
      <c r="V25" s="418">
        <v>30328</v>
      </c>
      <c r="W25" s="418"/>
      <c r="X25" s="418">
        <v>0</v>
      </c>
      <c r="Y25" s="418"/>
      <c r="Z25" s="418"/>
      <c r="AA25" s="431"/>
      <c r="AB25" s="431"/>
      <c r="AC25" s="431"/>
    </row>
    <row r="26" spans="1:29" s="421" customFormat="1" ht="26.25" customHeight="1">
      <c r="A26" s="419">
        <v>9</v>
      </c>
      <c r="B26" s="420" t="s">
        <v>179</v>
      </c>
      <c r="C26" s="418">
        <v>104645.36</v>
      </c>
      <c r="D26" s="418">
        <v>104645.36</v>
      </c>
      <c r="E26" s="418">
        <v>0</v>
      </c>
      <c r="F26" s="418">
        <v>68579</v>
      </c>
      <c r="G26" s="418">
        <v>68579</v>
      </c>
      <c r="H26" s="418">
        <v>68579</v>
      </c>
      <c r="I26" s="418"/>
      <c r="J26" s="418">
        <v>0</v>
      </c>
      <c r="K26" s="418"/>
      <c r="L26" s="418"/>
      <c r="M26" s="418">
        <v>0</v>
      </c>
      <c r="N26" s="418">
        <v>0</v>
      </c>
      <c r="O26" s="418"/>
      <c r="P26" s="418"/>
      <c r="Q26" s="418">
        <v>0</v>
      </c>
      <c r="R26" s="418"/>
      <c r="S26" s="418"/>
      <c r="T26" s="418">
        <v>36066.36</v>
      </c>
      <c r="U26" s="418">
        <v>36066.36</v>
      </c>
      <c r="V26" s="445">
        <v>36066.36</v>
      </c>
      <c r="W26" s="418"/>
      <c r="X26" s="418">
        <v>0</v>
      </c>
      <c r="Y26" s="418"/>
      <c r="Z26" s="418"/>
      <c r="AA26" s="431"/>
      <c r="AB26" s="431"/>
      <c r="AC26" s="431"/>
    </row>
    <row r="27" spans="1:29" s="421" customFormat="1" ht="18.75">
      <c r="A27" s="422"/>
      <c r="B27" s="423"/>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31"/>
      <c r="AB27" s="431"/>
      <c r="AC27" s="431"/>
    </row>
    <row r="28" spans="1:26" ht="18.75">
      <c r="A28" s="425"/>
      <c r="B28" s="426"/>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row>
    <row r="29" spans="1:26" ht="18.75">
      <c r="A29" s="427"/>
      <c r="B29" s="427"/>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row>
    <row r="30" spans="1:26" ht="18.75">
      <c r="A30" s="421"/>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row>
    <row r="31" spans="1:26" ht="18.75">
      <c r="A31" s="42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row>
    <row r="32" spans="1:26" ht="18.75">
      <c r="A32" s="42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row>
    <row r="33" spans="1:26" ht="18.75">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row>
    <row r="34" spans="1:26" ht="18.75">
      <c r="A34" s="42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row>
    <row r="35" spans="1:26" ht="18.75">
      <c r="A35" s="42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row>
    <row r="36" spans="1:26" ht="18.75">
      <c r="A36" s="42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row>
    <row r="37" spans="1:26" ht="18.75">
      <c r="A37" s="42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row>
    <row r="38" spans="1:26" ht="18.75">
      <c r="A38" s="421"/>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row>
    <row r="39" spans="1:26" ht="18.75">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row>
    <row r="40" spans="1:26" ht="18.75">
      <c r="A40" s="42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row>
    <row r="41" spans="1:26" ht="18.75">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row>
    <row r="42" spans="1:26" ht="18.75">
      <c r="A42" s="421"/>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row>
  </sheetData>
  <sheetProtection/>
  <mergeCells count="23">
    <mergeCell ref="A2:Z2"/>
    <mergeCell ref="A4:Z4"/>
    <mergeCell ref="T5:Z5"/>
    <mergeCell ref="A6:A8"/>
    <mergeCell ref="B6:B8"/>
    <mergeCell ref="C6:C8"/>
    <mergeCell ref="D6:E6"/>
    <mergeCell ref="M6:S6"/>
    <mergeCell ref="T6:Z6"/>
    <mergeCell ref="D7:D8"/>
    <mergeCell ref="E7:E8"/>
    <mergeCell ref="M7:M8"/>
    <mergeCell ref="N7:P7"/>
    <mergeCell ref="A3:Z3"/>
    <mergeCell ref="F5:L5"/>
    <mergeCell ref="F6:L6"/>
    <mergeCell ref="U7:W7"/>
    <mergeCell ref="X7:Z7"/>
    <mergeCell ref="F7:F8"/>
    <mergeCell ref="G7:I7"/>
    <mergeCell ref="J7:L7"/>
    <mergeCell ref="Q7:S7"/>
    <mergeCell ref="T7:T8"/>
  </mergeCells>
  <printOptions/>
  <pageMargins left="0.7480314960629921" right="0.3937007874015748" top="0.8661417322834646" bottom="0.2362204724409449" header="0.5118110236220472" footer="0.2362204724409449"/>
  <pageSetup fitToHeight="0"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1:Z128"/>
  <sheetViews>
    <sheetView zoomScale="55" zoomScaleNormal="5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Q27" sqref="Q27"/>
    </sheetView>
  </sheetViews>
  <sheetFormatPr defaultColWidth="9.00390625" defaultRowHeight="12.75"/>
  <cols>
    <col min="1" max="1" width="6.140625" style="160" customWidth="1"/>
    <col min="2" max="2" width="50.00390625" style="161" customWidth="1"/>
    <col min="3" max="3" width="14.140625" style="152" customWidth="1"/>
    <col min="4" max="4" width="11.7109375" style="152" customWidth="1"/>
    <col min="5" max="5" width="10.00390625" style="152" customWidth="1"/>
    <col min="6" max="6" width="23.00390625" style="152" customWidth="1"/>
    <col min="7" max="7" width="14.57421875" style="153" customWidth="1"/>
    <col min="8" max="8" width="12.28125" style="153" customWidth="1"/>
    <col min="9" max="10" width="12.7109375" style="153" customWidth="1"/>
    <col min="11" max="11" width="10.57421875" style="153" customWidth="1"/>
    <col min="12" max="12" width="14.00390625" style="153" customWidth="1"/>
    <col min="13" max="13" width="12.28125" style="153" customWidth="1"/>
    <col min="14" max="14" width="12.140625" style="153" customWidth="1"/>
    <col min="15" max="15" width="14.00390625" style="153" customWidth="1"/>
    <col min="16" max="16" width="13.57421875" style="153" customWidth="1"/>
    <col min="17" max="17" width="12.28125" style="153" customWidth="1"/>
    <col min="18" max="18" width="14.28125" style="153" customWidth="1"/>
    <col min="19" max="19" width="13.140625" style="153" customWidth="1"/>
    <col min="20" max="20" width="12.421875" style="153" customWidth="1"/>
    <col min="21" max="21" width="10.7109375" style="153" customWidth="1"/>
    <col min="22" max="22" width="12.8515625" style="153" customWidth="1"/>
    <col min="23" max="23" width="10.7109375" style="153" customWidth="1"/>
    <col min="24" max="24" width="9.8515625" style="153" customWidth="1"/>
    <col min="25" max="25" width="11.421875" style="153" customWidth="1"/>
    <col min="26" max="26" width="9.421875" style="153" bestFit="1" customWidth="1"/>
    <col min="27" max="51" width="9.00390625" style="155" customWidth="1"/>
    <col min="52" max="52" width="11.57421875" style="155" customWidth="1"/>
    <col min="53" max="55" width="0" style="155" hidden="1" customWidth="1"/>
    <col min="56" max="56" width="69.57421875" style="155" customWidth="1"/>
    <col min="57" max="57" width="17.00390625" style="155" customWidth="1"/>
    <col min="58" max="65" width="0" style="155" hidden="1" customWidth="1"/>
    <col min="66" max="66" width="32.28125" style="155" customWidth="1"/>
    <col min="67" max="67" width="31.8515625" style="155" customWidth="1"/>
    <col min="68" max="68" width="26.8515625" style="155" customWidth="1"/>
    <col min="69" max="69" width="27.421875" style="155" customWidth="1"/>
    <col min="70" max="70" width="28.57421875" style="155" customWidth="1"/>
    <col min="71" max="72" width="22.28125" style="155" hidden="1" customWidth="1"/>
    <col min="73" max="73" width="25.7109375" style="155" hidden="1" customWidth="1"/>
    <col min="74" max="74" width="22.28125" style="155" hidden="1" customWidth="1"/>
    <col min="75" max="75" width="25.140625" style="155" hidden="1" customWidth="1"/>
    <col min="76" max="78" width="22.28125" style="155" hidden="1" customWidth="1"/>
    <col min="79" max="85" width="0" style="155" hidden="1" customWidth="1"/>
    <col min="86" max="86" width="28.28125" style="155" hidden="1" customWidth="1"/>
    <col min="87" max="87" width="59.57421875" style="155" hidden="1" customWidth="1"/>
    <col min="88" max="88" width="22.28125" style="155" hidden="1" customWidth="1"/>
    <col min="89" max="89" width="25.7109375" style="155" hidden="1" customWidth="1"/>
    <col min="90" max="90" width="22.28125" style="155" hidden="1" customWidth="1"/>
    <col min="91" max="91" width="25.140625" style="155" hidden="1" customWidth="1"/>
    <col min="92" max="94" width="22.28125" style="155" hidden="1" customWidth="1"/>
    <col min="95" max="101" width="0" style="155" hidden="1" customWidth="1"/>
    <col min="102" max="102" width="28.28125" style="155" hidden="1" customWidth="1"/>
    <col min="103" max="103" width="59.57421875" style="155" hidden="1" customWidth="1"/>
    <col min="104" max="104" width="28.28125" style="155" hidden="1" customWidth="1"/>
    <col min="105" max="105" width="59.57421875" style="155" hidden="1" customWidth="1"/>
    <col min="106" max="106" width="28.28125" style="155" hidden="1" customWidth="1"/>
    <col min="107" max="115" width="59.57421875" style="155" hidden="1" customWidth="1"/>
    <col min="116" max="118" width="22.28125" style="155" hidden="1" customWidth="1"/>
    <col min="119" max="125" width="0" style="155" hidden="1" customWidth="1"/>
    <col min="126" max="126" width="28.28125" style="155" hidden="1" customWidth="1"/>
    <col min="127" max="127" width="59.57421875" style="155" hidden="1" customWidth="1"/>
    <col min="128" max="128" width="22.28125" style="155" hidden="1" customWidth="1"/>
    <col min="129" max="129" width="25.7109375" style="155" hidden="1" customWidth="1"/>
    <col min="130" max="130" width="22.28125" style="155" hidden="1" customWidth="1"/>
    <col min="131" max="131" width="25.140625" style="155" hidden="1" customWidth="1"/>
    <col min="132" max="134" width="22.28125" style="155" hidden="1" customWidth="1"/>
    <col min="135" max="141" width="0" style="155" hidden="1" customWidth="1"/>
    <col min="142" max="142" width="28.28125" style="155" hidden="1" customWidth="1"/>
    <col min="143" max="143" width="59.57421875" style="155" hidden="1" customWidth="1"/>
    <col min="144" max="144" width="28.28125" style="155" hidden="1" customWidth="1"/>
    <col min="145" max="145" width="59.57421875" style="155" hidden="1" customWidth="1"/>
    <col min="146" max="146" width="28.28125" style="155" hidden="1" customWidth="1"/>
    <col min="147" max="155" width="59.57421875" style="155" hidden="1" customWidth="1"/>
    <col min="156" max="157" width="25.00390625" style="155" customWidth="1"/>
    <col min="158" max="158" width="27.8515625" style="155" customWidth="1"/>
    <col min="159" max="160" width="22.421875" style="155" customWidth="1"/>
    <col min="161" max="161" width="22.7109375" style="155" customWidth="1"/>
    <col min="162" max="205" width="0" style="155" hidden="1" customWidth="1"/>
    <col min="206" max="209" width="23.421875" style="155" customWidth="1"/>
    <col min="210" max="210" width="21.140625" style="155" customWidth="1"/>
    <col min="211" max="211" width="23.421875" style="155" customWidth="1"/>
    <col min="212" max="212" width="27.7109375" style="155" customWidth="1"/>
    <col min="213" max="214" width="0" style="155" hidden="1" customWidth="1"/>
    <col min="215" max="215" width="43.421875" style="155" customWidth="1"/>
    <col min="216" max="216" width="55.8515625" style="155" customWidth="1"/>
    <col min="217" max="217" width="47.8515625" style="155" customWidth="1"/>
    <col min="218" max="16384" width="9.00390625" style="155" customWidth="1"/>
  </cols>
  <sheetData>
    <row r="1" spans="1:26" ht="20.25">
      <c r="A1" s="572" t="s">
        <v>418</v>
      </c>
      <c r="B1" s="572"/>
      <c r="T1" s="154"/>
      <c r="U1" s="154"/>
      <c r="V1" s="646" t="s">
        <v>365</v>
      </c>
      <c r="W1" s="646"/>
      <c r="X1" s="646"/>
      <c r="Y1" s="646"/>
      <c r="Z1" s="646"/>
    </row>
    <row r="2" spans="1:26" ht="22.5">
      <c r="A2" s="643" t="s">
        <v>600</v>
      </c>
      <c r="B2" s="643"/>
      <c r="C2" s="643"/>
      <c r="D2" s="643"/>
      <c r="E2" s="643"/>
      <c r="F2" s="643"/>
      <c r="G2" s="643"/>
      <c r="H2" s="643"/>
      <c r="I2" s="643"/>
      <c r="J2" s="643"/>
      <c r="K2" s="643"/>
      <c r="L2" s="643"/>
      <c r="M2" s="643"/>
      <c r="N2" s="643"/>
      <c r="O2" s="643"/>
      <c r="P2" s="643"/>
      <c r="Q2" s="643"/>
      <c r="R2" s="643"/>
      <c r="S2" s="643"/>
      <c r="T2" s="643"/>
      <c r="U2" s="643"/>
      <c r="V2" s="643"/>
      <c r="W2" s="643"/>
      <c r="X2" s="643"/>
      <c r="Y2" s="643"/>
      <c r="Z2" s="643"/>
    </row>
    <row r="3" spans="1:26" ht="23.25">
      <c r="A3" s="644" t="s">
        <v>181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row>
    <row r="4" spans="1:26" ht="9.75" customHeight="1">
      <c r="A4" s="156"/>
      <c r="B4" s="157"/>
      <c r="C4" s="158"/>
      <c r="D4" s="158"/>
      <c r="E4" s="158"/>
      <c r="F4" s="158"/>
      <c r="G4" s="159"/>
      <c r="H4" s="159"/>
      <c r="I4" s="159"/>
      <c r="J4" s="159"/>
      <c r="K4" s="159"/>
      <c r="L4" s="159"/>
      <c r="M4" s="159"/>
      <c r="N4" s="159"/>
      <c r="O4" s="159"/>
      <c r="P4" s="159"/>
      <c r="Q4" s="159"/>
      <c r="R4" s="159"/>
      <c r="S4" s="159"/>
      <c r="T4" s="159"/>
      <c r="U4" s="159"/>
      <c r="V4" s="159"/>
      <c r="W4" s="159"/>
      <c r="X4" s="159"/>
      <c r="Y4" s="159"/>
      <c r="Z4" s="159"/>
    </row>
    <row r="5" spans="23:26" ht="18.75">
      <c r="W5" s="645" t="s">
        <v>81</v>
      </c>
      <c r="X5" s="645"/>
      <c r="Y5" s="645"/>
      <c r="Z5" s="645"/>
    </row>
    <row r="6" spans="1:26" ht="37.5" customHeight="1">
      <c r="A6" s="626" t="s">
        <v>366</v>
      </c>
      <c r="B6" s="627" t="s">
        <v>182</v>
      </c>
      <c r="C6" s="626" t="s">
        <v>183</v>
      </c>
      <c r="D6" s="626" t="s">
        <v>184</v>
      </c>
      <c r="E6" s="626" t="s">
        <v>367</v>
      </c>
      <c r="F6" s="626" t="s">
        <v>368</v>
      </c>
      <c r="G6" s="626"/>
      <c r="H6" s="626"/>
      <c r="I6" s="626"/>
      <c r="J6" s="626"/>
      <c r="K6" s="626"/>
      <c r="L6" s="637" t="s">
        <v>400</v>
      </c>
      <c r="M6" s="638"/>
      <c r="N6" s="638"/>
      <c r="O6" s="639"/>
      <c r="P6" s="628" t="s">
        <v>556</v>
      </c>
      <c r="Q6" s="629"/>
      <c r="R6" s="629"/>
      <c r="S6" s="630"/>
      <c r="T6" s="628" t="s">
        <v>564</v>
      </c>
      <c r="U6" s="629"/>
      <c r="V6" s="629"/>
      <c r="W6" s="629"/>
      <c r="X6" s="629"/>
      <c r="Y6" s="629"/>
      <c r="Z6" s="630"/>
    </row>
    <row r="7" spans="1:26" ht="21" customHeight="1">
      <c r="A7" s="626"/>
      <c r="B7" s="627"/>
      <c r="C7" s="626"/>
      <c r="D7" s="626"/>
      <c r="E7" s="626"/>
      <c r="F7" s="626" t="s">
        <v>185</v>
      </c>
      <c r="G7" s="626" t="s">
        <v>186</v>
      </c>
      <c r="H7" s="626"/>
      <c r="I7" s="626"/>
      <c r="J7" s="626"/>
      <c r="K7" s="626"/>
      <c r="L7" s="640"/>
      <c r="M7" s="641"/>
      <c r="N7" s="641"/>
      <c r="O7" s="642"/>
      <c r="P7" s="631"/>
      <c r="Q7" s="632"/>
      <c r="R7" s="632"/>
      <c r="S7" s="633"/>
      <c r="T7" s="631"/>
      <c r="U7" s="632"/>
      <c r="V7" s="632"/>
      <c r="W7" s="632"/>
      <c r="X7" s="632"/>
      <c r="Y7" s="632"/>
      <c r="Z7" s="633"/>
    </row>
    <row r="8" spans="1:26" ht="21" customHeight="1">
      <c r="A8" s="626"/>
      <c r="B8" s="627"/>
      <c r="C8" s="626"/>
      <c r="D8" s="626"/>
      <c r="E8" s="626"/>
      <c r="F8" s="626"/>
      <c r="G8" s="626" t="s">
        <v>33</v>
      </c>
      <c r="H8" s="626" t="s">
        <v>187</v>
      </c>
      <c r="I8" s="626"/>
      <c r="J8" s="626"/>
      <c r="K8" s="626"/>
      <c r="L8" s="623" t="s">
        <v>33</v>
      </c>
      <c r="M8" s="634" t="s">
        <v>369</v>
      </c>
      <c r="N8" s="635"/>
      <c r="O8" s="636"/>
      <c r="P8" s="623" t="s">
        <v>33</v>
      </c>
      <c r="Q8" s="634" t="s">
        <v>369</v>
      </c>
      <c r="R8" s="635"/>
      <c r="S8" s="636"/>
      <c r="T8" s="623" t="s">
        <v>33</v>
      </c>
      <c r="U8" s="634" t="s">
        <v>401</v>
      </c>
      <c r="V8" s="635"/>
      <c r="W8" s="635"/>
      <c r="X8" s="635"/>
      <c r="Y8" s="635"/>
      <c r="Z8" s="636"/>
    </row>
    <row r="9" spans="1:26" ht="12.75" customHeight="1">
      <c r="A9" s="626"/>
      <c r="B9" s="627"/>
      <c r="C9" s="626"/>
      <c r="D9" s="626"/>
      <c r="E9" s="626"/>
      <c r="F9" s="626"/>
      <c r="G9" s="626"/>
      <c r="H9" s="626" t="s">
        <v>399</v>
      </c>
      <c r="I9" s="626" t="s">
        <v>375</v>
      </c>
      <c r="J9" s="626" t="s">
        <v>370</v>
      </c>
      <c r="K9" s="626" t="s">
        <v>376</v>
      </c>
      <c r="L9" s="624"/>
      <c r="M9" s="623" t="s">
        <v>398</v>
      </c>
      <c r="N9" s="623" t="s">
        <v>188</v>
      </c>
      <c r="O9" s="623" t="s">
        <v>370</v>
      </c>
      <c r="P9" s="624"/>
      <c r="Q9" s="623" t="s">
        <v>398</v>
      </c>
      <c r="R9" s="623" t="s">
        <v>188</v>
      </c>
      <c r="S9" s="623" t="s">
        <v>370</v>
      </c>
      <c r="T9" s="624"/>
      <c r="U9" s="623" t="s">
        <v>398</v>
      </c>
      <c r="V9" s="623" t="s">
        <v>188</v>
      </c>
      <c r="W9" s="623" t="s">
        <v>371</v>
      </c>
      <c r="X9" s="623" t="s">
        <v>372</v>
      </c>
      <c r="Y9" s="623" t="s">
        <v>373</v>
      </c>
      <c r="Z9" s="623" t="s">
        <v>374</v>
      </c>
    </row>
    <row r="10" spans="1:26" ht="99" customHeight="1">
      <c r="A10" s="626"/>
      <c r="B10" s="627"/>
      <c r="C10" s="626"/>
      <c r="D10" s="626"/>
      <c r="E10" s="626"/>
      <c r="F10" s="626"/>
      <c r="G10" s="626"/>
      <c r="H10" s="626"/>
      <c r="I10" s="626"/>
      <c r="J10" s="626"/>
      <c r="K10" s="626"/>
      <c r="L10" s="625"/>
      <c r="M10" s="625"/>
      <c r="N10" s="625"/>
      <c r="O10" s="625"/>
      <c r="P10" s="625"/>
      <c r="Q10" s="625"/>
      <c r="R10" s="625"/>
      <c r="S10" s="625"/>
      <c r="T10" s="625"/>
      <c r="U10" s="625"/>
      <c r="V10" s="625"/>
      <c r="W10" s="625"/>
      <c r="X10" s="625"/>
      <c r="Y10" s="625"/>
      <c r="Z10" s="625"/>
    </row>
    <row r="11" spans="1:26" ht="24.75" customHeight="1">
      <c r="A11" s="162" t="s">
        <v>71</v>
      </c>
      <c r="B11" s="163" t="s">
        <v>72</v>
      </c>
      <c r="C11" s="162">
        <v>1</v>
      </c>
      <c r="D11" s="162">
        <v>2</v>
      </c>
      <c r="E11" s="162">
        <v>3</v>
      </c>
      <c r="F11" s="162">
        <v>4</v>
      </c>
      <c r="G11" s="162">
        <v>5</v>
      </c>
      <c r="H11" s="162">
        <v>6</v>
      </c>
      <c r="I11" s="162">
        <v>7</v>
      </c>
      <c r="J11" s="162">
        <v>8</v>
      </c>
      <c r="K11" s="162">
        <v>9</v>
      </c>
      <c r="L11" s="162">
        <v>10</v>
      </c>
      <c r="M11" s="162">
        <v>11</v>
      </c>
      <c r="N11" s="162">
        <v>12</v>
      </c>
      <c r="O11" s="162">
        <v>13</v>
      </c>
      <c r="P11" s="162">
        <v>14</v>
      </c>
      <c r="Q11" s="162">
        <v>15</v>
      </c>
      <c r="R11" s="162">
        <v>16</v>
      </c>
      <c r="S11" s="162">
        <v>17</v>
      </c>
      <c r="T11" s="162">
        <v>18</v>
      </c>
      <c r="U11" s="162">
        <v>19</v>
      </c>
      <c r="V11" s="162">
        <v>20</v>
      </c>
      <c r="W11" s="162">
        <v>21</v>
      </c>
      <c r="X11" s="162">
        <v>22</v>
      </c>
      <c r="Y11" s="162">
        <v>23</v>
      </c>
      <c r="Z11" s="162">
        <v>24</v>
      </c>
    </row>
    <row r="12" spans="1:26" s="168" customFormat="1" ht="25.5" customHeight="1">
      <c r="A12" s="164"/>
      <c r="B12" s="164" t="s">
        <v>437</v>
      </c>
      <c r="C12" s="165"/>
      <c r="D12" s="165"/>
      <c r="E12" s="165"/>
      <c r="F12" s="166"/>
      <c r="G12" s="167">
        <f>SUM(G13,G17,G23,G28,G34,G45,G48,G115,G124)</f>
        <v>15194654.28</v>
      </c>
      <c r="H12" s="167">
        <f aca="true" t="shared" si="0" ref="H12:S12">SUM(H13,H17,H23,H28,H34,H45,H48,H115,H124)</f>
        <v>1660677.6</v>
      </c>
      <c r="I12" s="167">
        <f t="shared" si="0"/>
        <v>7137135</v>
      </c>
      <c r="J12" s="167">
        <f t="shared" si="0"/>
        <v>6121436.68</v>
      </c>
      <c r="K12" s="167">
        <f t="shared" si="0"/>
        <v>275405</v>
      </c>
      <c r="L12" s="167">
        <f t="shared" si="0"/>
        <v>5103763.714000001</v>
      </c>
      <c r="M12" s="167">
        <f t="shared" si="0"/>
        <v>0</v>
      </c>
      <c r="N12" s="167">
        <f t="shared" si="0"/>
        <v>3087527</v>
      </c>
      <c r="O12" s="167">
        <f t="shared" si="0"/>
        <v>2016236.714</v>
      </c>
      <c r="P12" s="167">
        <f t="shared" si="0"/>
        <v>4904683.714000001</v>
      </c>
      <c r="Q12" s="167">
        <f t="shared" si="0"/>
        <v>164197</v>
      </c>
      <c r="R12" s="167">
        <f t="shared" si="0"/>
        <v>2950767</v>
      </c>
      <c r="S12" s="167">
        <f t="shared" si="0"/>
        <v>1789719.714</v>
      </c>
      <c r="T12" s="167">
        <f>SUM(T13,T17,T23,T28,T34,T45,T48,T115,T124)</f>
        <v>2680659</v>
      </c>
      <c r="U12" s="167">
        <f aca="true" t="shared" si="1" ref="U12:Z12">SUM(U13,U17,U23,U28,U34,U45,U48,U115,U124)+U127</f>
        <v>433095</v>
      </c>
      <c r="V12" s="167">
        <f t="shared" si="1"/>
        <v>1305200</v>
      </c>
      <c r="W12" s="167">
        <f t="shared" si="1"/>
        <v>403014</v>
      </c>
      <c r="X12" s="167">
        <f t="shared" si="1"/>
        <v>40000</v>
      </c>
      <c r="Y12" s="167">
        <f t="shared" si="1"/>
        <v>556400</v>
      </c>
      <c r="Z12" s="167">
        <f t="shared" si="1"/>
        <v>0</v>
      </c>
    </row>
    <row r="13" spans="1:26" s="173" customFormat="1" ht="27.75" customHeight="1">
      <c r="A13" s="169" t="s">
        <v>71</v>
      </c>
      <c r="B13" s="170" t="s">
        <v>159</v>
      </c>
      <c r="C13" s="171"/>
      <c r="D13" s="171"/>
      <c r="E13" s="171"/>
      <c r="F13" s="171"/>
      <c r="G13" s="167">
        <f>G14</f>
        <v>28500</v>
      </c>
      <c r="H13" s="167">
        <f aca="true" t="shared" si="2" ref="H13:S13">H14</f>
        <v>0</v>
      </c>
      <c r="I13" s="167">
        <f t="shared" si="2"/>
        <v>0</v>
      </c>
      <c r="J13" s="167">
        <f t="shared" si="2"/>
        <v>28500</v>
      </c>
      <c r="K13" s="167">
        <f t="shared" si="2"/>
        <v>0</v>
      </c>
      <c r="L13" s="167">
        <f t="shared" si="2"/>
        <v>36797</v>
      </c>
      <c r="M13" s="167">
        <f t="shared" si="2"/>
        <v>0</v>
      </c>
      <c r="N13" s="167">
        <f t="shared" si="2"/>
        <v>12000</v>
      </c>
      <c r="O13" s="167">
        <f t="shared" si="2"/>
        <v>24797</v>
      </c>
      <c r="P13" s="167">
        <f t="shared" si="2"/>
        <v>12734</v>
      </c>
      <c r="Q13" s="167">
        <f t="shared" si="2"/>
        <v>0</v>
      </c>
      <c r="R13" s="167">
        <f t="shared" si="2"/>
        <v>0</v>
      </c>
      <c r="S13" s="167">
        <f t="shared" si="2"/>
        <v>12734</v>
      </c>
      <c r="T13" s="172">
        <f>T14</f>
        <v>15766</v>
      </c>
      <c r="U13" s="172">
        <f aca="true" t="shared" si="3" ref="U13:Z13">U14</f>
        <v>0</v>
      </c>
      <c r="V13" s="172">
        <f t="shared" si="3"/>
        <v>0</v>
      </c>
      <c r="W13" s="172">
        <f t="shared" si="3"/>
        <v>15766</v>
      </c>
      <c r="X13" s="172">
        <f t="shared" si="3"/>
        <v>0</v>
      </c>
      <c r="Y13" s="172">
        <f t="shared" si="3"/>
        <v>0</v>
      </c>
      <c r="Z13" s="172">
        <f t="shared" si="3"/>
        <v>0</v>
      </c>
    </row>
    <row r="14" spans="1:26" s="137" customFormat="1" ht="29.25" customHeight="1">
      <c r="A14" s="169" t="s">
        <v>123</v>
      </c>
      <c r="B14" s="174" t="s">
        <v>438</v>
      </c>
      <c r="C14" s="175"/>
      <c r="D14" s="175"/>
      <c r="E14" s="175"/>
      <c r="F14" s="175"/>
      <c r="G14" s="144">
        <f>SUM(G15:G16)</f>
        <v>28500</v>
      </c>
      <c r="H14" s="144">
        <f aca="true" t="shared" si="4" ref="H14:M14">SUM(H15:H16)</f>
        <v>0</v>
      </c>
      <c r="I14" s="144">
        <f t="shared" si="4"/>
        <v>0</v>
      </c>
      <c r="J14" s="144">
        <f t="shared" si="4"/>
        <v>28500</v>
      </c>
      <c r="K14" s="144">
        <f t="shared" si="4"/>
        <v>0</v>
      </c>
      <c r="L14" s="144">
        <f t="shared" si="4"/>
        <v>36797</v>
      </c>
      <c r="M14" s="144">
        <f t="shared" si="4"/>
        <v>0</v>
      </c>
      <c r="N14" s="144">
        <f>SUM(N15:N16)</f>
        <v>12000</v>
      </c>
      <c r="O14" s="144">
        <f>SUM(O15:O16)</f>
        <v>24797</v>
      </c>
      <c r="P14" s="144">
        <f>SUM(P15:P16)</f>
        <v>12734</v>
      </c>
      <c r="Q14" s="144">
        <f>SUM(Q15:Q16)</f>
        <v>0</v>
      </c>
      <c r="R14" s="144">
        <f>SUM(R15:R16)</f>
        <v>0</v>
      </c>
      <c r="S14" s="144">
        <f>SUM(S15:S16)</f>
        <v>12734</v>
      </c>
      <c r="T14" s="172">
        <f>T15+T16</f>
        <v>15766</v>
      </c>
      <c r="U14" s="172">
        <f aca="true" t="shared" si="5" ref="U14:Z14">U15+U16</f>
        <v>0</v>
      </c>
      <c r="V14" s="172">
        <f t="shared" si="5"/>
        <v>0</v>
      </c>
      <c r="W14" s="172">
        <f t="shared" si="5"/>
        <v>15766</v>
      </c>
      <c r="X14" s="172">
        <f t="shared" si="5"/>
        <v>0</v>
      </c>
      <c r="Y14" s="172">
        <f t="shared" si="5"/>
        <v>0</v>
      </c>
      <c r="Z14" s="172">
        <f t="shared" si="5"/>
        <v>0</v>
      </c>
    </row>
    <row r="15" spans="1:26" s="216" customFormat="1" ht="37.5">
      <c r="A15" s="214">
        <v>1</v>
      </c>
      <c r="B15" s="212" t="s">
        <v>552</v>
      </c>
      <c r="C15" s="215" t="s">
        <v>189</v>
      </c>
      <c r="D15" s="215">
        <v>0</v>
      </c>
      <c r="E15" s="215" t="s">
        <v>377</v>
      </c>
      <c r="F15" s="77" t="s">
        <v>554</v>
      </c>
      <c r="G15" s="150">
        <f>H15+I15+J15+K15</f>
        <v>14500</v>
      </c>
      <c r="H15" s="150">
        <v>0</v>
      </c>
      <c r="I15" s="150"/>
      <c r="J15" s="150">
        <v>14500</v>
      </c>
      <c r="K15" s="213">
        <v>0</v>
      </c>
      <c r="L15" s="213">
        <f>SUM(M15:O15)</f>
        <v>22297</v>
      </c>
      <c r="M15" s="213"/>
      <c r="N15" s="150">
        <v>12000</v>
      </c>
      <c r="O15" s="213">
        <v>10297</v>
      </c>
      <c r="P15" s="213">
        <f>SUM(Q15:S15)</f>
        <v>8000</v>
      </c>
      <c r="Q15" s="213">
        <f>M15</f>
        <v>0</v>
      </c>
      <c r="R15" s="213"/>
      <c r="S15" s="213">
        <v>8000</v>
      </c>
      <c r="T15" s="213">
        <f>SUM(U15:Z15)</f>
        <v>6500</v>
      </c>
      <c r="U15" s="213">
        <v>0</v>
      </c>
      <c r="V15" s="213">
        <v>0</v>
      </c>
      <c r="W15" s="213">
        <v>6500</v>
      </c>
      <c r="X15" s="213">
        <v>0</v>
      </c>
      <c r="Y15" s="213">
        <v>0</v>
      </c>
      <c r="Z15" s="213">
        <v>0</v>
      </c>
    </row>
    <row r="16" spans="1:26" s="216" customFormat="1" ht="37.5">
      <c r="A16" s="214">
        <v>2</v>
      </c>
      <c r="B16" s="212" t="s">
        <v>553</v>
      </c>
      <c r="C16" s="215" t="s">
        <v>189</v>
      </c>
      <c r="D16" s="215">
        <v>0</v>
      </c>
      <c r="E16" s="215" t="s">
        <v>378</v>
      </c>
      <c r="F16" s="77" t="s">
        <v>555</v>
      </c>
      <c r="G16" s="150">
        <f>H16+I16+J16+K16</f>
        <v>14000</v>
      </c>
      <c r="H16" s="150">
        <v>0</v>
      </c>
      <c r="I16" s="150">
        <v>0</v>
      </c>
      <c r="J16" s="150">
        <v>14000</v>
      </c>
      <c r="K16" s="213">
        <v>0</v>
      </c>
      <c r="L16" s="213">
        <f>SUM(M16:O16)</f>
        <v>14500</v>
      </c>
      <c r="M16" s="213"/>
      <c r="N16" s="150">
        <v>0</v>
      </c>
      <c r="O16" s="213">
        <v>14500</v>
      </c>
      <c r="P16" s="213">
        <f>SUM(Q16:S16)</f>
        <v>4734</v>
      </c>
      <c r="Q16" s="213">
        <f>M16</f>
        <v>0</v>
      </c>
      <c r="R16" s="213">
        <f>N16</f>
        <v>0</v>
      </c>
      <c r="S16" s="213">
        <v>4734</v>
      </c>
      <c r="T16" s="213">
        <f>SUM(U16:Z16)</f>
        <v>9266</v>
      </c>
      <c r="U16" s="213">
        <v>0</v>
      </c>
      <c r="V16" s="213">
        <v>0</v>
      </c>
      <c r="W16" s="213">
        <v>9266</v>
      </c>
      <c r="X16" s="213">
        <v>0</v>
      </c>
      <c r="Y16" s="213">
        <v>0</v>
      </c>
      <c r="Z16" s="213">
        <v>0</v>
      </c>
    </row>
    <row r="17" spans="1:26" s="137" customFormat="1" ht="37.5">
      <c r="A17" s="169" t="s">
        <v>72</v>
      </c>
      <c r="B17" s="143" t="s">
        <v>160</v>
      </c>
      <c r="C17" s="177" t="s">
        <v>193</v>
      </c>
      <c r="D17" s="177">
        <v>0</v>
      </c>
      <c r="E17" s="177" t="s">
        <v>379</v>
      </c>
      <c r="F17" s="139"/>
      <c r="G17" s="167">
        <f>G18</f>
        <v>210000</v>
      </c>
      <c r="H17" s="167">
        <f aca="true" t="shared" si="6" ref="H17:S17">H18</f>
        <v>0</v>
      </c>
      <c r="I17" s="167">
        <f t="shared" si="6"/>
        <v>83500</v>
      </c>
      <c r="J17" s="167">
        <f t="shared" si="6"/>
        <v>126500</v>
      </c>
      <c r="K17" s="167">
        <f t="shared" si="6"/>
        <v>0</v>
      </c>
      <c r="L17" s="167">
        <f t="shared" si="6"/>
        <v>103528</v>
      </c>
      <c r="M17" s="167">
        <f t="shared" si="6"/>
        <v>0</v>
      </c>
      <c r="N17" s="167">
        <f t="shared" si="6"/>
        <v>0</v>
      </c>
      <c r="O17" s="167">
        <f t="shared" si="6"/>
        <v>103528</v>
      </c>
      <c r="P17" s="167">
        <f t="shared" si="6"/>
        <v>17000</v>
      </c>
      <c r="Q17" s="167">
        <f t="shared" si="6"/>
        <v>0</v>
      </c>
      <c r="R17" s="167">
        <f t="shared" si="6"/>
        <v>0</v>
      </c>
      <c r="S17" s="167">
        <f t="shared" si="6"/>
        <v>17000</v>
      </c>
      <c r="T17" s="167">
        <f>T18</f>
        <v>18000</v>
      </c>
      <c r="U17" s="167">
        <f aca="true" t="shared" si="7" ref="U17:Z17">U18</f>
        <v>0</v>
      </c>
      <c r="V17" s="167">
        <f t="shared" si="7"/>
        <v>0</v>
      </c>
      <c r="W17" s="167">
        <f t="shared" si="7"/>
        <v>5000</v>
      </c>
      <c r="X17" s="167">
        <f t="shared" si="7"/>
        <v>0</v>
      </c>
      <c r="Y17" s="167">
        <f t="shared" si="7"/>
        <v>13000</v>
      </c>
      <c r="Z17" s="167">
        <f t="shared" si="7"/>
        <v>0</v>
      </c>
    </row>
    <row r="18" spans="1:26" s="137" customFormat="1" ht="25.5" customHeight="1">
      <c r="A18" s="169" t="s">
        <v>123</v>
      </c>
      <c r="B18" s="175" t="s">
        <v>439</v>
      </c>
      <c r="C18" s="177" t="s">
        <v>380</v>
      </c>
      <c r="D18" s="177" t="s">
        <v>380</v>
      </c>
      <c r="E18" s="177" t="s">
        <v>380</v>
      </c>
      <c r="F18" s="139"/>
      <c r="G18" s="167">
        <f>SUM(G19:G22)</f>
        <v>210000</v>
      </c>
      <c r="H18" s="167">
        <f aca="true" t="shared" si="8" ref="H18:S18">SUM(H19:H22)</f>
        <v>0</v>
      </c>
      <c r="I18" s="167">
        <f t="shared" si="8"/>
        <v>83500</v>
      </c>
      <c r="J18" s="167">
        <f t="shared" si="8"/>
        <v>126500</v>
      </c>
      <c r="K18" s="167">
        <f t="shared" si="8"/>
        <v>0</v>
      </c>
      <c r="L18" s="167">
        <f t="shared" si="8"/>
        <v>103528</v>
      </c>
      <c r="M18" s="167">
        <f t="shared" si="8"/>
        <v>0</v>
      </c>
      <c r="N18" s="167">
        <f t="shared" si="8"/>
        <v>0</v>
      </c>
      <c r="O18" s="167">
        <f t="shared" si="8"/>
        <v>103528</v>
      </c>
      <c r="P18" s="167">
        <f t="shared" si="8"/>
        <v>17000</v>
      </c>
      <c r="Q18" s="167">
        <f t="shared" si="8"/>
        <v>0</v>
      </c>
      <c r="R18" s="167">
        <f t="shared" si="8"/>
        <v>0</v>
      </c>
      <c r="S18" s="167">
        <f t="shared" si="8"/>
        <v>17000</v>
      </c>
      <c r="T18" s="167">
        <f>SUM(T19:T22)</f>
        <v>18000</v>
      </c>
      <c r="U18" s="167">
        <f aca="true" t="shared" si="9" ref="U18:Z18">SUM(U19:U22)</f>
        <v>0</v>
      </c>
      <c r="V18" s="167">
        <f t="shared" si="9"/>
        <v>0</v>
      </c>
      <c r="W18" s="167">
        <f t="shared" si="9"/>
        <v>5000</v>
      </c>
      <c r="X18" s="167">
        <f t="shared" si="9"/>
        <v>0</v>
      </c>
      <c r="Y18" s="167">
        <f t="shared" si="9"/>
        <v>13000</v>
      </c>
      <c r="Z18" s="167">
        <f t="shared" si="9"/>
        <v>0</v>
      </c>
    </row>
    <row r="19" spans="1:26" s="173" customFormat="1" ht="66">
      <c r="A19" s="176">
        <v>1</v>
      </c>
      <c r="B19" s="217" t="s">
        <v>557</v>
      </c>
      <c r="C19" s="215" t="s">
        <v>171</v>
      </c>
      <c r="D19" s="177">
        <v>0</v>
      </c>
      <c r="E19" s="148" t="s">
        <v>381</v>
      </c>
      <c r="F19" s="77" t="s">
        <v>484</v>
      </c>
      <c r="G19" s="213">
        <f>SUM(H19:K19)</f>
        <v>30000</v>
      </c>
      <c r="H19" s="213">
        <v>0</v>
      </c>
      <c r="I19" s="213"/>
      <c r="J19" s="213">
        <v>30000</v>
      </c>
      <c r="K19" s="178">
        <v>0</v>
      </c>
      <c r="L19" s="178">
        <f>SUM(M19:O19)</f>
        <v>79309</v>
      </c>
      <c r="M19" s="178"/>
      <c r="N19" s="178">
        <v>0</v>
      </c>
      <c r="O19" s="178">
        <v>79309</v>
      </c>
      <c r="P19" s="213">
        <f>SUM(Q19:S19)</f>
        <v>17000</v>
      </c>
      <c r="Q19" s="213">
        <f>M19</f>
        <v>0</v>
      </c>
      <c r="R19" s="213">
        <f>N19</f>
        <v>0</v>
      </c>
      <c r="S19" s="213">
        <v>17000</v>
      </c>
      <c r="T19" s="40">
        <f>SUM(U19:Z19)</f>
        <v>13000</v>
      </c>
      <c r="U19" s="40">
        <v>0</v>
      </c>
      <c r="V19" s="40">
        <v>0</v>
      </c>
      <c r="W19" s="218">
        <v>5000</v>
      </c>
      <c r="X19" s="40">
        <v>0</v>
      </c>
      <c r="Y19" s="40">
        <v>8000</v>
      </c>
      <c r="Z19" s="40">
        <v>0</v>
      </c>
    </row>
    <row r="20" spans="1:26" s="173" customFormat="1" ht="37.5">
      <c r="A20" s="176">
        <v>2</v>
      </c>
      <c r="B20" s="217" t="s">
        <v>558</v>
      </c>
      <c r="C20" s="215" t="s">
        <v>192</v>
      </c>
      <c r="D20" s="142"/>
      <c r="E20" s="142" t="s">
        <v>381</v>
      </c>
      <c r="F20" s="77" t="s">
        <v>561</v>
      </c>
      <c r="G20" s="213">
        <f>SUM(H20:K20)</f>
        <v>110000</v>
      </c>
      <c r="H20" s="150">
        <v>0</v>
      </c>
      <c r="I20" s="150">
        <v>83500</v>
      </c>
      <c r="J20" s="150">
        <v>26500</v>
      </c>
      <c r="K20" s="178">
        <v>0</v>
      </c>
      <c r="L20" s="178">
        <f>SUM(M20:O20)</f>
        <v>9919</v>
      </c>
      <c r="M20" s="65"/>
      <c r="N20" s="146">
        <v>0</v>
      </c>
      <c r="O20" s="65">
        <v>9919</v>
      </c>
      <c r="P20" s="59">
        <f>SUM(Q20:S20)</f>
        <v>0</v>
      </c>
      <c r="Q20" s="213">
        <f>M20</f>
        <v>0</v>
      </c>
      <c r="R20" s="213">
        <f>N20</f>
        <v>0</v>
      </c>
      <c r="S20" s="213"/>
      <c r="T20" s="40">
        <f>SUM(U20:Z20)</f>
        <v>5000</v>
      </c>
      <c r="U20" s="40">
        <v>0</v>
      </c>
      <c r="V20" s="40">
        <v>0</v>
      </c>
      <c r="W20" s="40"/>
      <c r="X20" s="40">
        <v>0</v>
      </c>
      <c r="Y20" s="40">
        <v>5000</v>
      </c>
      <c r="Z20" s="42">
        <f>Z21</f>
        <v>0</v>
      </c>
    </row>
    <row r="21" spans="1:26" s="173" customFormat="1" ht="66">
      <c r="A21" s="176">
        <v>3</v>
      </c>
      <c r="B21" s="217" t="s">
        <v>559</v>
      </c>
      <c r="C21" s="215" t="s">
        <v>191</v>
      </c>
      <c r="D21" s="142"/>
      <c r="E21" s="148" t="s">
        <v>566</v>
      </c>
      <c r="F21" s="77" t="s">
        <v>562</v>
      </c>
      <c r="G21" s="213">
        <f>SUM(H21:K21)</f>
        <v>55000</v>
      </c>
      <c r="H21" s="150">
        <v>0</v>
      </c>
      <c r="I21" s="150"/>
      <c r="J21" s="150">
        <v>55000</v>
      </c>
      <c r="K21" s="178">
        <v>0</v>
      </c>
      <c r="L21" s="178">
        <f>SUM(M21:O21)</f>
        <v>8300</v>
      </c>
      <c r="M21" s="65"/>
      <c r="N21" s="146">
        <v>0</v>
      </c>
      <c r="O21" s="65">
        <v>8300</v>
      </c>
      <c r="P21" s="59">
        <f>SUM(Q21:S21)</f>
        <v>0</v>
      </c>
      <c r="Q21" s="213">
        <f>M21</f>
        <v>0</v>
      </c>
      <c r="R21" s="213">
        <f>N21</f>
        <v>0</v>
      </c>
      <c r="S21" s="213"/>
      <c r="T21" s="40">
        <f>SUM(U21:Z21)</f>
        <v>0</v>
      </c>
      <c r="U21" s="40">
        <v>0</v>
      </c>
      <c r="V21" s="40">
        <v>0</v>
      </c>
      <c r="W21" s="40"/>
      <c r="X21" s="40">
        <v>0</v>
      </c>
      <c r="Y21" s="40"/>
      <c r="Z21" s="42">
        <f>SUM(Z22:Z24)</f>
        <v>0</v>
      </c>
    </row>
    <row r="22" spans="1:26" s="173" customFormat="1" ht="75">
      <c r="A22" s="176">
        <v>4</v>
      </c>
      <c r="B22" s="217" t="s">
        <v>560</v>
      </c>
      <c r="C22" s="215" t="s">
        <v>189</v>
      </c>
      <c r="D22" s="142">
        <v>0</v>
      </c>
      <c r="E22" s="148" t="s">
        <v>565</v>
      </c>
      <c r="F22" s="77" t="s">
        <v>563</v>
      </c>
      <c r="G22" s="213">
        <f>SUM(H22:K22)</f>
        <v>15000</v>
      </c>
      <c r="H22" s="150">
        <v>0</v>
      </c>
      <c r="I22" s="150"/>
      <c r="J22" s="150">
        <v>15000</v>
      </c>
      <c r="K22" s="178">
        <v>0</v>
      </c>
      <c r="L22" s="178">
        <f>SUM(M22:O22)</f>
        <v>6000</v>
      </c>
      <c r="M22" s="65"/>
      <c r="N22" s="146">
        <v>0</v>
      </c>
      <c r="O22" s="65">
        <v>6000</v>
      </c>
      <c r="P22" s="59">
        <f>SUM(Q22:S22)</f>
        <v>0</v>
      </c>
      <c r="Q22" s="213">
        <f>M22</f>
        <v>0</v>
      </c>
      <c r="R22" s="213">
        <f>N22</f>
        <v>0</v>
      </c>
      <c r="S22" s="213"/>
      <c r="T22" s="40">
        <f>SUM(U22:Z22)</f>
        <v>0</v>
      </c>
      <c r="U22" s="40">
        <v>0</v>
      </c>
      <c r="V22" s="40">
        <v>0</v>
      </c>
      <c r="W22" s="40"/>
      <c r="X22" s="40">
        <v>0</v>
      </c>
      <c r="Y22" s="40"/>
      <c r="Z22" s="35">
        <v>0</v>
      </c>
    </row>
    <row r="23" spans="1:26" s="230" customFormat="1" ht="48.75" customHeight="1">
      <c r="A23" s="226" t="s">
        <v>73</v>
      </c>
      <c r="B23" s="227" t="s">
        <v>528</v>
      </c>
      <c r="C23" s="148"/>
      <c r="D23" s="148">
        <v>0</v>
      </c>
      <c r="E23" s="148" t="s">
        <v>382</v>
      </c>
      <c r="F23" s="228"/>
      <c r="G23" s="229">
        <f>G24+G26</f>
        <v>720000</v>
      </c>
      <c r="H23" s="229">
        <f>H24+H26</f>
        <v>0</v>
      </c>
      <c r="I23" s="229">
        <f>I24+I26</f>
        <v>700000</v>
      </c>
      <c r="J23" s="229">
        <f>J24+J26</f>
        <v>20000</v>
      </c>
      <c r="K23" s="229">
        <f aca="true" t="shared" si="10" ref="K23:S23">K24+K26</f>
        <v>0</v>
      </c>
      <c r="L23" s="229">
        <f t="shared" si="10"/>
        <v>143780</v>
      </c>
      <c r="M23" s="229">
        <f t="shared" si="10"/>
        <v>0</v>
      </c>
      <c r="N23" s="229">
        <f t="shared" si="10"/>
        <v>0</v>
      </c>
      <c r="O23" s="229">
        <f t="shared" si="10"/>
        <v>143780</v>
      </c>
      <c r="P23" s="229">
        <f t="shared" si="10"/>
        <v>3100</v>
      </c>
      <c r="Q23" s="229">
        <f t="shared" si="10"/>
        <v>0</v>
      </c>
      <c r="R23" s="229">
        <f t="shared" si="10"/>
        <v>0</v>
      </c>
      <c r="S23" s="229">
        <f t="shared" si="10"/>
        <v>3100</v>
      </c>
      <c r="T23" s="229">
        <f>T24+T26</f>
        <v>60000</v>
      </c>
      <c r="U23" s="229">
        <f aca="true" t="shared" si="11" ref="U23:Z23">U24+U26</f>
        <v>0</v>
      </c>
      <c r="V23" s="229">
        <f t="shared" si="11"/>
        <v>0</v>
      </c>
      <c r="W23" s="229">
        <f t="shared" si="11"/>
        <v>8000</v>
      </c>
      <c r="X23" s="229">
        <f t="shared" si="11"/>
        <v>0</v>
      </c>
      <c r="Y23" s="229">
        <f t="shared" si="11"/>
        <v>52000</v>
      </c>
      <c r="Z23" s="229">
        <f t="shared" si="11"/>
        <v>0</v>
      </c>
    </row>
    <row r="24" spans="1:26" s="216" customFormat="1" ht="29.25" customHeight="1">
      <c r="A24" s="226" t="s">
        <v>123</v>
      </c>
      <c r="B24" s="227" t="s">
        <v>295</v>
      </c>
      <c r="C24" s="147"/>
      <c r="D24" s="147"/>
      <c r="E24" s="147"/>
      <c r="F24" s="231"/>
      <c r="G24" s="229">
        <f>G25</f>
        <v>20000</v>
      </c>
      <c r="H24" s="229">
        <f aca="true" t="shared" si="12" ref="H24:S24">H25</f>
        <v>0</v>
      </c>
      <c r="I24" s="229">
        <f t="shared" si="12"/>
        <v>0</v>
      </c>
      <c r="J24" s="229">
        <f t="shared" si="12"/>
        <v>20000</v>
      </c>
      <c r="K24" s="229">
        <f t="shared" si="12"/>
        <v>0</v>
      </c>
      <c r="L24" s="229">
        <f t="shared" si="12"/>
        <v>550</v>
      </c>
      <c r="M24" s="229">
        <f t="shared" si="12"/>
        <v>0</v>
      </c>
      <c r="N24" s="229">
        <f t="shared" si="12"/>
        <v>0</v>
      </c>
      <c r="O24" s="229">
        <f t="shared" si="12"/>
        <v>550</v>
      </c>
      <c r="P24" s="229">
        <f t="shared" si="12"/>
        <v>1550</v>
      </c>
      <c r="Q24" s="229">
        <f t="shared" si="12"/>
        <v>0</v>
      </c>
      <c r="R24" s="229">
        <f t="shared" si="12"/>
        <v>0</v>
      </c>
      <c r="S24" s="229">
        <f t="shared" si="12"/>
        <v>1550</v>
      </c>
      <c r="T24" s="229">
        <f>T25</f>
        <v>10000</v>
      </c>
      <c r="U24" s="229">
        <f aca="true" t="shared" si="13" ref="U24:Z24">U25</f>
        <v>0</v>
      </c>
      <c r="V24" s="229">
        <f t="shared" si="13"/>
        <v>0</v>
      </c>
      <c r="W24" s="229">
        <f t="shared" si="13"/>
        <v>3000</v>
      </c>
      <c r="X24" s="229">
        <f t="shared" si="13"/>
        <v>0</v>
      </c>
      <c r="Y24" s="229">
        <f t="shared" si="13"/>
        <v>7000</v>
      </c>
      <c r="Z24" s="229">
        <f t="shared" si="13"/>
        <v>0</v>
      </c>
    </row>
    <row r="25" spans="1:26" s="173" customFormat="1" ht="73.5" customHeight="1">
      <c r="A25" s="214">
        <v>1</v>
      </c>
      <c r="B25" s="217" t="s">
        <v>440</v>
      </c>
      <c r="C25" s="148" t="s">
        <v>191</v>
      </c>
      <c r="D25" s="148"/>
      <c r="E25" s="148" t="s">
        <v>382</v>
      </c>
      <c r="F25" s="77" t="s">
        <v>530</v>
      </c>
      <c r="G25" s="150">
        <v>20000</v>
      </c>
      <c r="H25" s="146">
        <v>0</v>
      </c>
      <c r="I25" s="146">
        <v>0</v>
      </c>
      <c r="J25" s="150">
        <v>20000</v>
      </c>
      <c r="K25" s="178">
        <v>0</v>
      </c>
      <c r="L25" s="178">
        <f>SUM(M25:O25)</f>
        <v>550</v>
      </c>
      <c r="M25" s="65"/>
      <c r="N25" s="146">
        <v>0</v>
      </c>
      <c r="O25" s="65">
        <v>550</v>
      </c>
      <c r="P25" s="213">
        <f>SUM(Q25:S25)</f>
        <v>1550</v>
      </c>
      <c r="Q25" s="213">
        <f>M25</f>
        <v>0</v>
      </c>
      <c r="R25" s="213">
        <f>N25</f>
        <v>0</v>
      </c>
      <c r="S25" s="213">
        <v>1550</v>
      </c>
      <c r="T25" s="40">
        <f>SUM(U25:Z25)</f>
        <v>10000</v>
      </c>
      <c r="U25" s="40">
        <v>0</v>
      </c>
      <c r="V25" s="40">
        <v>0</v>
      </c>
      <c r="W25" s="218">
        <v>3000</v>
      </c>
      <c r="X25" s="40">
        <v>0</v>
      </c>
      <c r="Y25" s="218">
        <v>7000</v>
      </c>
      <c r="Z25" s="65">
        <f>Z26+Z30+Z43+Z45+Z54+Z63+Z70+Z77+Z82+Z89+Z91</f>
        <v>0</v>
      </c>
    </row>
    <row r="26" spans="1:26" s="137" customFormat="1" ht="49.5" customHeight="1">
      <c r="A26" s="164" t="s">
        <v>63</v>
      </c>
      <c r="B26" s="181" t="s">
        <v>441</v>
      </c>
      <c r="C26" s="182"/>
      <c r="D26" s="183"/>
      <c r="E26" s="140"/>
      <c r="F26" s="139"/>
      <c r="G26" s="167">
        <f>G27</f>
        <v>700000</v>
      </c>
      <c r="H26" s="167">
        <f aca="true" t="shared" si="14" ref="H26:O26">H27</f>
        <v>0</v>
      </c>
      <c r="I26" s="167">
        <f t="shared" si="14"/>
        <v>700000</v>
      </c>
      <c r="J26" s="167">
        <f t="shared" si="14"/>
        <v>0</v>
      </c>
      <c r="K26" s="167">
        <f t="shared" si="14"/>
        <v>0</v>
      </c>
      <c r="L26" s="167">
        <f t="shared" si="14"/>
        <v>143230</v>
      </c>
      <c r="M26" s="167">
        <f t="shared" si="14"/>
        <v>0</v>
      </c>
      <c r="N26" s="167">
        <f t="shared" si="14"/>
        <v>0</v>
      </c>
      <c r="O26" s="167">
        <f t="shared" si="14"/>
        <v>143230</v>
      </c>
      <c r="P26" s="184">
        <f>P27</f>
        <v>1550</v>
      </c>
      <c r="Q26" s="184">
        <f>Q27</f>
        <v>0</v>
      </c>
      <c r="R26" s="184">
        <f>R27</f>
        <v>0</v>
      </c>
      <c r="S26" s="184">
        <f>S27</f>
        <v>1550</v>
      </c>
      <c r="T26" s="184">
        <f>T27</f>
        <v>50000</v>
      </c>
      <c r="U26" s="184">
        <f aca="true" t="shared" si="15" ref="U26:Z26">U27</f>
        <v>0</v>
      </c>
      <c r="V26" s="184">
        <f t="shared" si="15"/>
        <v>0</v>
      </c>
      <c r="W26" s="184">
        <f t="shared" si="15"/>
        <v>5000</v>
      </c>
      <c r="X26" s="184">
        <f t="shared" si="15"/>
        <v>0</v>
      </c>
      <c r="Y26" s="184">
        <f t="shared" si="15"/>
        <v>45000</v>
      </c>
      <c r="Z26" s="184">
        <f t="shared" si="15"/>
        <v>0</v>
      </c>
    </row>
    <row r="27" spans="1:26" s="173" customFormat="1" ht="66">
      <c r="A27" s="176">
        <v>1</v>
      </c>
      <c r="B27" s="179" t="s">
        <v>335</v>
      </c>
      <c r="C27" s="142" t="s">
        <v>191</v>
      </c>
      <c r="D27" s="185"/>
      <c r="E27" s="142" t="s">
        <v>529</v>
      </c>
      <c r="F27" s="186" t="s">
        <v>485</v>
      </c>
      <c r="G27" s="187">
        <v>700000</v>
      </c>
      <c r="H27" s="146"/>
      <c r="I27" s="187">
        <v>700000</v>
      </c>
      <c r="J27" s="146"/>
      <c r="K27" s="188"/>
      <c r="L27" s="178">
        <f>SUM(M27:O27)</f>
        <v>143230</v>
      </c>
      <c r="M27" s="189"/>
      <c r="N27" s="188"/>
      <c r="O27" s="189">
        <v>143230</v>
      </c>
      <c r="P27" s="178">
        <f>SUM(Q27:S27)</f>
        <v>1550</v>
      </c>
      <c r="Q27" s="178">
        <f>M27</f>
        <v>0</v>
      </c>
      <c r="R27" s="178">
        <f>N27</f>
        <v>0</v>
      </c>
      <c r="S27" s="178">
        <v>1550</v>
      </c>
      <c r="T27" s="178">
        <f>SUM(U27:Z27)</f>
        <v>50000</v>
      </c>
      <c r="U27" s="178">
        <v>0</v>
      </c>
      <c r="V27" s="178"/>
      <c r="W27" s="146">
        <v>5000</v>
      </c>
      <c r="X27" s="146"/>
      <c r="Y27" s="146">
        <v>45000</v>
      </c>
      <c r="Z27" s="189"/>
    </row>
    <row r="28" spans="1:26" s="225" customFormat="1" ht="33.75" customHeight="1">
      <c r="A28" s="219" t="s">
        <v>51</v>
      </c>
      <c r="B28" s="220" t="s">
        <v>442</v>
      </c>
      <c r="C28" s="221"/>
      <c r="D28" s="221"/>
      <c r="E28" s="222"/>
      <c r="F28" s="223"/>
      <c r="G28" s="224">
        <f>G29+G31</f>
        <v>415662</v>
      </c>
      <c r="H28" s="224">
        <f aca="true" t="shared" si="16" ref="H28:S28">H29+H31</f>
        <v>169793</v>
      </c>
      <c r="I28" s="224">
        <f>I29+I31</f>
        <v>187000</v>
      </c>
      <c r="J28" s="224">
        <f t="shared" si="16"/>
        <v>58869</v>
      </c>
      <c r="K28" s="224">
        <f t="shared" si="16"/>
        <v>0</v>
      </c>
      <c r="L28" s="224">
        <f t="shared" si="16"/>
        <v>146074</v>
      </c>
      <c r="M28" s="224">
        <f t="shared" si="16"/>
        <v>0</v>
      </c>
      <c r="N28" s="224">
        <f t="shared" si="16"/>
        <v>124760</v>
      </c>
      <c r="O28" s="224">
        <f t="shared" si="16"/>
        <v>21314</v>
      </c>
      <c r="P28" s="224">
        <f t="shared" si="16"/>
        <v>198265</v>
      </c>
      <c r="Q28" s="224">
        <f t="shared" si="16"/>
        <v>164197</v>
      </c>
      <c r="R28" s="224">
        <f t="shared" si="16"/>
        <v>0</v>
      </c>
      <c r="S28" s="224">
        <f t="shared" si="16"/>
        <v>34068</v>
      </c>
      <c r="T28" s="224">
        <f>T29+T31</f>
        <v>147200</v>
      </c>
      <c r="U28" s="224">
        <f aca="true" t="shared" si="17" ref="U28:Z28">U29+U31</f>
        <v>5200</v>
      </c>
      <c r="V28" s="224">
        <f t="shared" si="17"/>
        <v>138000</v>
      </c>
      <c r="W28" s="224">
        <f t="shared" si="17"/>
        <v>0</v>
      </c>
      <c r="X28" s="224">
        <f t="shared" si="17"/>
        <v>0</v>
      </c>
      <c r="Y28" s="224">
        <f t="shared" si="17"/>
        <v>4000</v>
      </c>
      <c r="Z28" s="224">
        <f t="shared" si="17"/>
        <v>0</v>
      </c>
    </row>
    <row r="29" spans="1:26" s="137" customFormat="1" ht="33.75" customHeight="1">
      <c r="A29" s="169" t="s">
        <v>123</v>
      </c>
      <c r="B29" s="175" t="s">
        <v>57</v>
      </c>
      <c r="C29" s="190"/>
      <c r="D29" s="190"/>
      <c r="E29" s="140"/>
      <c r="F29" s="175"/>
      <c r="G29" s="167">
        <f>G30</f>
        <v>213662</v>
      </c>
      <c r="H29" s="167">
        <f aca="true" t="shared" si="18" ref="H29:S29">H30</f>
        <v>169793</v>
      </c>
      <c r="I29" s="167">
        <f t="shared" si="18"/>
        <v>0</v>
      </c>
      <c r="J29" s="167">
        <f t="shared" si="18"/>
        <v>43869</v>
      </c>
      <c r="K29" s="167">
        <f t="shared" si="18"/>
        <v>0</v>
      </c>
      <c r="L29" s="167">
        <f t="shared" si="18"/>
        <v>146074</v>
      </c>
      <c r="M29" s="167">
        <f t="shared" si="18"/>
        <v>0</v>
      </c>
      <c r="N29" s="167">
        <f t="shared" si="18"/>
        <v>124760</v>
      </c>
      <c r="O29" s="167">
        <f t="shared" si="18"/>
        <v>21314</v>
      </c>
      <c r="P29" s="167">
        <f t="shared" si="18"/>
        <v>198265</v>
      </c>
      <c r="Q29" s="167">
        <f t="shared" si="18"/>
        <v>164197</v>
      </c>
      <c r="R29" s="167">
        <f t="shared" si="18"/>
        <v>0</v>
      </c>
      <c r="S29" s="167">
        <f t="shared" si="18"/>
        <v>34068</v>
      </c>
      <c r="T29" s="167">
        <f>T30</f>
        <v>9200</v>
      </c>
      <c r="U29" s="167">
        <f aca="true" t="shared" si="19" ref="U29:Z29">U30</f>
        <v>5200</v>
      </c>
      <c r="V29" s="167">
        <f t="shared" si="19"/>
        <v>0</v>
      </c>
      <c r="W29" s="167">
        <f t="shared" si="19"/>
        <v>0</v>
      </c>
      <c r="X29" s="167">
        <f t="shared" si="19"/>
        <v>0</v>
      </c>
      <c r="Y29" s="167">
        <f t="shared" si="19"/>
        <v>4000</v>
      </c>
      <c r="Z29" s="167">
        <f t="shared" si="19"/>
        <v>0</v>
      </c>
    </row>
    <row r="30" spans="1:26" s="173" customFormat="1" ht="132">
      <c r="A30" s="176">
        <v>1</v>
      </c>
      <c r="B30" s="232" t="s">
        <v>292</v>
      </c>
      <c r="C30" s="148" t="s">
        <v>191</v>
      </c>
      <c r="D30" s="233"/>
      <c r="E30" s="148" t="s">
        <v>379</v>
      </c>
      <c r="F30" s="77" t="s">
        <v>384</v>
      </c>
      <c r="G30" s="150">
        <v>213662</v>
      </c>
      <c r="H30" s="150">
        <v>169793</v>
      </c>
      <c r="I30" s="150">
        <v>0</v>
      </c>
      <c r="J30" s="150">
        <v>43869</v>
      </c>
      <c r="K30" s="150">
        <v>0</v>
      </c>
      <c r="L30" s="178">
        <f>SUM(M30:O30)</f>
        <v>146074</v>
      </c>
      <c r="M30" s="189"/>
      <c r="N30" s="146">
        <v>124760</v>
      </c>
      <c r="O30" s="189">
        <v>21314</v>
      </c>
      <c r="P30" s="213">
        <f>SUM(Q30:S30)</f>
        <v>198265</v>
      </c>
      <c r="Q30" s="213">
        <v>164197</v>
      </c>
      <c r="R30" s="213"/>
      <c r="S30" s="213">
        <v>34068</v>
      </c>
      <c r="T30" s="189">
        <f>SUM(U30:Z30)</f>
        <v>9200</v>
      </c>
      <c r="U30" s="235">
        <f>3640+1560</f>
        <v>5200</v>
      </c>
      <c r="V30" s="146">
        <v>0</v>
      </c>
      <c r="W30" s="146"/>
      <c r="X30" s="146">
        <v>0</v>
      </c>
      <c r="Y30" s="234">
        <v>4000</v>
      </c>
      <c r="Z30" s="189">
        <f>SUM(Z31:Z42)</f>
        <v>0</v>
      </c>
    </row>
    <row r="31" spans="1:26" s="137" customFormat="1" ht="58.5" customHeight="1">
      <c r="A31" s="164" t="s">
        <v>63</v>
      </c>
      <c r="B31" s="236" t="s">
        <v>299</v>
      </c>
      <c r="C31" s="148" t="s">
        <v>191</v>
      </c>
      <c r="D31" s="140"/>
      <c r="E31" s="140"/>
      <c r="F31" s="175"/>
      <c r="G31" s="43">
        <f>G32+G33</f>
        <v>202000</v>
      </c>
      <c r="H31" s="41"/>
      <c r="I31" s="43">
        <v>187000</v>
      </c>
      <c r="J31" s="43">
        <v>15000</v>
      </c>
      <c r="K31" s="167"/>
      <c r="L31" s="167">
        <f>SUM(M31:O31)</f>
        <v>0</v>
      </c>
      <c r="M31" s="184"/>
      <c r="N31" s="167"/>
      <c r="O31" s="184">
        <v>0</v>
      </c>
      <c r="P31" s="167">
        <f>SUM(Q31:S31)</f>
        <v>0</v>
      </c>
      <c r="Q31" s="167">
        <f>M31</f>
        <v>0</v>
      </c>
      <c r="R31" s="167">
        <f>N31</f>
        <v>0</v>
      </c>
      <c r="S31" s="167">
        <f>O31</f>
        <v>0</v>
      </c>
      <c r="T31" s="229">
        <f>T32+T33</f>
        <v>138000</v>
      </c>
      <c r="U31" s="229">
        <f aca="true" t="shared" si="20" ref="U31:Z31">U32+U33</f>
        <v>0</v>
      </c>
      <c r="V31" s="229">
        <f t="shared" si="20"/>
        <v>138000</v>
      </c>
      <c r="W31" s="167">
        <f t="shared" si="20"/>
        <v>0</v>
      </c>
      <c r="X31" s="167">
        <f t="shared" si="20"/>
        <v>0</v>
      </c>
      <c r="Y31" s="167">
        <f t="shared" si="20"/>
        <v>0</v>
      </c>
      <c r="Z31" s="167">
        <f t="shared" si="20"/>
        <v>0</v>
      </c>
    </row>
    <row r="32" spans="1:26" s="137" customFormat="1" ht="76.5" customHeight="1">
      <c r="A32" s="238">
        <v>1</v>
      </c>
      <c r="B32" s="236" t="s">
        <v>567</v>
      </c>
      <c r="C32" s="148" t="s">
        <v>191</v>
      </c>
      <c r="D32" s="140"/>
      <c r="E32" s="140"/>
      <c r="F32" s="77" t="s">
        <v>569</v>
      </c>
      <c r="G32" s="43">
        <f>H32+I32+J32+K32</f>
        <v>161000</v>
      </c>
      <c r="H32" s="41"/>
      <c r="I32" s="237">
        <v>147000</v>
      </c>
      <c r="J32" s="237">
        <v>14000</v>
      </c>
      <c r="K32" s="167"/>
      <c r="L32" s="167"/>
      <c r="M32" s="184"/>
      <c r="N32" s="167"/>
      <c r="O32" s="184"/>
      <c r="P32" s="41">
        <f>Q32+R32+S32</f>
        <v>40000</v>
      </c>
      <c r="Q32" s="41"/>
      <c r="R32" s="40">
        <v>40000</v>
      </c>
      <c r="S32" s="167"/>
      <c r="T32" s="41">
        <f>U32+V32+W32+X32+Y32+Z32</f>
        <v>107000</v>
      </c>
      <c r="U32" s="41"/>
      <c r="V32" s="237">
        <v>107000</v>
      </c>
      <c r="W32" s="167"/>
      <c r="X32" s="167"/>
      <c r="Y32" s="167"/>
      <c r="Z32" s="184"/>
    </row>
    <row r="33" spans="1:26" s="137" customFormat="1" ht="70.5" customHeight="1">
      <c r="A33" s="238">
        <v>2</v>
      </c>
      <c r="B33" s="236" t="s">
        <v>568</v>
      </c>
      <c r="C33" s="148" t="s">
        <v>189</v>
      </c>
      <c r="D33" s="140"/>
      <c r="E33" s="140"/>
      <c r="F33" s="77" t="s">
        <v>570</v>
      </c>
      <c r="G33" s="43">
        <f>H33+I33+J33+K33</f>
        <v>41000</v>
      </c>
      <c r="H33" s="41"/>
      <c r="I33" s="237">
        <v>40000</v>
      </c>
      <c r="J33" s="237">
        <v>1000</v>
      </c>
      <c r="K33" s="167"/>
      <c r="L33" s="167"/>
      <c r="M33" s="184"/>
      <c r="N33" s="167"/>
      <c r="O33" s="184"/>
      <c r="P33" s="41">
        <f>Q33+R33+S33</f>
        <v>9000</v>
      </c>
      <c r="Q33" s="41"/>
      <c r="R33" s="40">
        <v>9000</v>
      </c>
      <c r="S33" s="167"/>
      <c r="T33" s="41">
        <f>U33+V33+W33+X33+Y33+Z33</f>
        <v>31000</v>
      </c>
      <c r="U33" s="41"/>
      <c r="V33" s="237">
        <v>31000</v>
      </c>
      <c r="W33" s="167"/>
      <c r="X33" s="167"/>
      <c r="Y33" s="167"/>
      <c r="Z33" s="184"/>
    </row>
    <row r="34" spans="1:26" s="137" customFormat="1" ht="18.75">
      <c r="A34" s="226" t="s">
        <v>443</v>
      </c>
      <c r="B34" s="239" t="s">
        <v>444</v>
      </c>
      <c r="C34" s="140"/>
      <c r="D34" s="140"/>
      <c r="E34" s="140"/>
      <c r="F34" s="192"/>
      <c r="G34" s="167">
        <f>G35+G41+G43</f>
        <v>83610</v>
      </c>
      <c r="H34" s="167">
        <f aca="true" t="shared" si="21" ref="H34:S34">H35+H41+H43</f>
        <v>0</v>
      </c>
      <c r="I34" s="167">
        <f t="shared" si="21"/>
        <v>0</v>
      </c>
      <c r="J34" s="167">
        <f t="shared" si="21"/>
        <v>41805</v>
      </c>
      <c r="K34" s="167">
        <f t="shared" si="21"/>
        <v>41805</v>
      </c>
      <c r="L34" s="167">
        <f t="shared" si="21"/>
        <v>26085</v>
      </c>
      <c r="M34" s="167">
        <f t="shared" si="21"/>
        <v>0</v>
      </c>
      <c r="N34" s="167">
        <f t="shared" si="21"/>
        <v>0</v>
      </c>
      <c r="O34" s="167">
        <f t="shared" si="21"/>
        <v>26085</v>
      </c>
      <c r="P34" s="167">
        <f t="shared" si="21"/>
        <v>26085</v>
      </c>
      <c r="Q34" s="167">
        <f t="shared" si="21"/>
        <v>0</v>
      </c>
      <c r="R34" s="167">
        <f t="shared" si="21"/>
        <v>0</v>
      </c>
      <c r="S34" s="167">
        <f t="shared" si="21"/>
        <v>26085</v>
      </c>
      <c r="T34" s="167">
        <f>T35+T41+T43</f>
        <v>13415</v>
      </c>
      <c r="U34" s="167">
        <f aca="true" t="shared" si="22" ref="U34:Z34">U35+U41+U43</f>
        <v>0</v>
      </c>
      <c r="V34" s="167">
        <f t="shared" si="22"/>
        <v>0</v>
      </c>
      <c r="W34" s="167">
        <f t="shared" si="22"/>
        <v>13415</v>
      </c>
      <c r="X34" s="167">
        <f t="shared" si="22"/>
        <v>0</v>
      </c>
      <c r="Y34" s="167">
        <f t="shared" si="22"/>
        <v>0</v>
      </c>
      <c r="Z34" s="167">
        <f t="shared" si="22"/>
        <v>0</v>
      </c>
    </row>
    <row r="35" spans="1:26" s="137" customFormat="1" ht="51.75" customHeight="1">
      <c r="A35" s="169" t="s">
        <v>123</v>
      </c>
      <c r="B35" s="236" t="s">
        <v>571</v>
      </c>
      <c r="C35" s="190"/>
      <c r="D35" s="140"/>
      <c r="E35" s="140"/>
      <c r="F35" s="143"/>
      <c r="G35" s="167">
        <f>H35+I35+J35+K35</f>
        <v>31000</v>
      </c>
      <c r="H35" s="167">
        <f aca="true" t="shared" si="23" ref="H35:S35">H40</f>
        <v>0</v>
      </c>
      <c r="I35" s="167">
        <f t="shared" si="23"/>
        <v>0</v>
      </c>
      <c r="J35" s="167">
        <f t="shared" si="23"/>
        <v>15500</v>
      </c>
      <c r="K35" s="167">
        <f t="shared" si="23"/>
        <v>15500</v>
      </c>
      <c r="L35" s="167">
        <f t="shared" si="23"/>
        <v>14285</v>
      </c>
      <c r="M35" s="167">
        <f t="shared" si="23"/>
        <v>0</v>
      </c>
      <c r="N35" s="167">
        <f t="shared" si="23"/>
        <v>0</v>
      </c>
      <c r="O35" s="167">
        <f t="shared" si="23"/>
        <v>14285</v>
      </c>
      <c r="P35" s="167">
        <f t="shared" si="23"/>
        <v>14285</v>
      </c>
      <c r="Q35" s="167">
        <f t="shared" si="23"/>
        <v>0</v>
      </c>
      <c r="R35" s="167">
        <f t="shared" si="23"/>
        <v>0</v>
      </c>
      <c r="S35" s="167">
        <f t="shared" si="23"/>
        <v>14285</v>
      </c>
      <c r="T35" s="167">
        <f>SUM(U35:Z35)</f>
        <v>7215</v>
      </c>
      <c r="U35" s="167">
        <v>0</v>
      </c>
      <c r="V35" s="167">
        <f>V40</f>
        <v>0</v>
      </c>
      <c r="W35" s="167">
        <f>W40</f>
        <v>7215</v>
      </c>
      <c r="X35" s="167">
        <f>X40</f>
        <v>0</v>
      </c>
      <c r="Y35" s="167">
        <f>Y40</f>
        <v>0</v>
      </c>
      <c r="Z35" s="184"/>
    </row>
    <row r="36" spans="1:26" s="137" customFormat="1" ht="51.75" customHeight="1">
      <c r="A36" s="169"/>
      <c r="B36" s="240" t="s">
        <v>572</v>
      </c>
      <c r="C36" s="190"/>
      <c r="D36" s="140"/>
      <c r="E36" s="140"/>
      <c r="F36" s="143"/>
      <c r="G36" s="167"/>
      <c r="H36" s="167"/>
      <c r="I36" s="167"/>
      <c r="J36" s="167"/>
      <c r="K36" s="167"/>
      <c r="L36" s="167"/>
      <c r="M36" s="167"/>
      <c r="N36" s="167"/>
      <c r="O36" s="167"/>
      <c r="P36" s="167"/>
      <c r="Q36" s="167"/>
      <c r="R36" s="167"/>
      <c r="S36" s="167"/>
      <c r="T36" s="167"/>
      <c r="U36" s="167"/>
      <c r="V36" s="167"/>
      <c r="W36" s="167"/>
      <c r="X36" s="167"/>
      <c r="Y36" s="167"/>
      <c r="Z36" s="184"/>
    </row>
    <row r="37" spans="1:26" s="137" customFormat="1" ht="51.75" customHeight="1">
      <c r="A37" s="169"/>
      <c r="B37" s="241" t="s">
        <v>573</v>
      </c>
      <c r="C37" s="190"/>
      <c r="D37" s="140"/>
      <c r="E37" s="140"/>
      <c r="F37" s="143"/>
      <c r="G37" s="41">
        <f>H37+I37+J37+K37</f>
        <v>13377</v>
      </c>
      <c r="H37" s="41"/>
      <c r="I37" s="40">
        <v>12560</v>
      </c>
      <c r="J37" s="40">
        <v>300</v>
      </c>
      <c r="K37" s="40">
        <v>517</v>
      </c>
      <c r="L37" s="167"/>
      <c r="M37" s="167"/>
      <c r="N37" s="167"/>
      <c r="O37" s="167"/>
      <c r="P37" s="229">
        <f>Q37+R37+S37</f>
        <v>2381</v>
      </c>
      <c r="Q37" s="167"/>
      <c r="R37" s="40">
        <v>2381</v>
      </c>
      <c r="S37" s="167"/>
      <c r="T37" s="229">
        <f>U37+V37+W37+X37+Y37+Z37</f>
        <v>5606</v>
      </c>
      <c r="U37" s="167"/>
      <c r="V37" s="40">
        <v>5414</v>
      </c>
      <c r="W37" s="40">
        <v>192</v>
      </c>
      <c r="X37" s="167"/>
      <c r="Y37" s="167"/>
      <c r="Z37" s="184"/>
    </row>
    <row r="38" spans="1:26" s="137" customFormat="1" ht="51.75" customHeight="1">
      <c r="A38" s="169"/>
      <c r="B38" s="241" t="s">
        <v>178</v>
      </c>
      <c r="C38" s="190"/>
      <c r="D38" s="140"/>
      <c r="E38" s="140"/>
      <c r="F38" s="143"/>
      <c r="G38" s="41">
        <f>H38+I38+J38+K38</f>
        <v>2192</v>
      </c>
      <c r="H38" s="41"/>
      <c r="I38" s="40">
        <v>2082</v>
      </c>
      <c r="J38" s="40">
        <v>62</v>
      </c>
      <c r="K38" s="40">
        <v>48</v>
      </c>
      <c r="L38" s="167"/>
      <c r="M38" s="167"/>
      <c r="N38" s="167"/>
      <c r="O38" s="167"/>
      <c r="P38" s="229">
        <f>Q38+R38+S38</f>
        <v>2082</v>
      </c>
      <c r="Q38" s="167"/>
      <c r="R38" s="40">
        <v>2082</v>
      </c>
      <c r="S38" s="167"/>
      <c r="T38" s="229">
        <f>U38+V38+W38+X38+Y38+Z38</f>
        <v>62</v>
      </c>
      <c r="U38" s="167"/>
      <c r="V38" s="40"/>
      <c r="W38" s="40">
        <v>62</v>
      </c>
      <c r="X38" s="167"/>
      <c r="Y38" s="167"/>
      <c r="Z38" s="184"/>
    </row>
    <row r="39" spans="1:26" s="137" customFormat="1" ht="51.75" customHeight="1">
      <c r="A39" s="169"/>
      <c r="B39" s="242" t="s">
        <v>176</v>
      </c>
      <c r="C39" s="190"/>
      <c r="D39" s="140"/>
      <c r="E39" s="140"/>
      <c r="F39" s="143"/>
      <c r="G39" s="41">
        <f>H39+I39+J39+K39</f>
        <v>5678</v>
      </c>
      <c r="H39" s="41"/>
      <c r="I39" s="40">
        <v>5342</v>
      </c>
      <c r="J39" s="40"/>
      <c r="K39" s="40">
        <v>336</v>
      </c>
      <c r="L39" s="167"/>
      <c r="M39" s="167"/>
      <c r="N39" s="167"/>
      <c r="O39" s="167"/>
      <c r="P39" s="229">
        <f>Q39+R39+S39</f>
        <v>2712</v>
      </c>
      <c r="Q39" s="167"/>
      <c r="R39" s="40">
        <v>2712</v>
      </c>
      <c r="S39" s="167"/>
      <c r="T39" s="229">
        <f>U39+V39+W39+X39+Y39+Z39</f>
        <v>2630</v>
      </c>
      <c r="U39" s="167"/>
      <c r="V39" s="40">
        <v>2630</v>
      </c>
      <c r="W39" s="167"/>
      <c r="X39" s="167"/>
      <c r="Y39" s="167"/>
      <c r="Z39" s="184"/>
    </row>
    <row r="40" spans="1:26" s="173" customFormat="1" ht="66">
      <c r="A40" s="176">
        <v>1</v>
      </c>
      <c r="B40" s="193" t="s">
        <v>297</v>
      </c>
      <c r="C40" s="185" t="s">
        <v>194</v>
      </c>
      <c r="D40" s="142"/>
      <c r="E40" s="142"/>
      <c r="F40" s="70" t="s">
        <v>486</v>
      </c>
      <c r="G40" s="146">
        <v>31000</v>
      </c>
      <c r="H40" s="146">
        <v>0</v>
      </c>
      <c r="I40" s="146">
        <v>0</v>
      </c>
      <c r="J40" s="146">
        <v>15500</v>
      </c>
      <c r="K40" s="178">
        <v>15500</v>
      </c>
      <c r="L40" s="178">
        <f>SUM(M40:O40)</f>
        <v>14285</v>
      </c>
      <c r="M40" s="189"/>
      <c r="N40" s="146">
        <v>0</v>
      </c>
      <c r="O40" s="189">
        <v>14285</v>
      </c>
      <c r="P40" s="178">
        <f>SUM(Q40:S40)</f>
        <v>14285</v>
      </c>
      <c r="Q40" s="178">
        <f>M40</f>
        <v>0</v>
      </c>
      <c r="R40" s="178">
        <f>N40</f>
        <v>0</v>
      </c>
      <c r="S40" s="178">
        <f>O40</f>
        <v>14285</v>
      </c>
      <c r="T40" s="178">
        <f>SUM(U40:Z40)</f>
        <v>7215</v>
      </c>
      <c r="U40" s="178">
        <v>0</v>
      </c>
      <c r="V40" s="178">
        <v>0</v>
      </c>
      <c r="W40" s="178">
        <v>7215</v>
      </c>
      <c r="X40" s="178">
        <v>0</v>
      </c>
      <c r="Y40" s="178">
        <v>0</v>
      </c>
      <c r="Z40" s="189"/>
    </row>
    <row r="41" spans="1:26" s="137" customFormat="1" ht="37.5">
      <c r="A41" s="169" t="s">
        <v>63</v>
      </c>
      <c r="B41" s="143" t="s">
        <v>445</v>
      </c>
      <c r="C41" s="190"/>
      <c r="D41" s="140">
        <v>0</v>
      </c>
      <c r="E41" s="140"/>
      <c r="F41" s="140"/>
      <c r="G41" s="167">
        <f>G42</f>
        <v>14990</v>
      </c>
      <c r="H41" s="167">
        <f>H42</f>
        <v>0</v>
      </c>
      <c r="I41" s="167">
        <f>I42</f>
        <v>0</v>
      </c>
      <c r="J41" s="167">
        <f>J42</f>
        <v>7495</v>
      </c>
      <c r="K41" s="167">
        <f>K42</f>
        <v>7495</v>
      </c>
      <c r="L41" s="184">
        <v>0</v>
      </c>
      <c r="M41" s="184"/>
      <c r="N41" s="167">
        <f>N42</f>
        <v>0</v>
      </c>
      <c r="O41" s="184">
        <v>0</v>
      </c>
      <c r="P41" s="184">
        <v>0</v>
      </c>
      <c r="Q41" s="184"/>
      <c r="R41" s="184">
        <v>0</v>
      </c>
      <c r="S41" s="184">
        <v>0</v>
      </c>
      <c r="T41" s="167">
        <f>SUM(U41:Z41)</f>
        <v>3000</v>
      </c>
      <c r="U41" s="167">
        <v>0</v>
      </c>
      <c r="V41" s="167">
        <f>V42</f>
        <v>0</v>
      </c>
      <c r="W41" s="167">
        <f>W42</f>
        <v>3000</v>
      </c>
      <c r="X41" s="167">
        <f>X42</f>
        <v>0</v>
      </c>
      <c r="Y41" s="167">
        <f>Y42</f>
        <v>0</v>
      </c>
      <c r="Z41" s="184">
        <v>0</v>
      </c>
    </row>
    <row r="42" spans="1:26" s="173" customFormat="1" ht="37.5">
      <c r="A42" s="176">
        <v>1</v>
      </c>
      <c r="B42" s="193" t="s">
        <v>446</v>
      </c>
      <c r="C42" s="185" t="s">
        <v>189</v>
      </c>
      <c r="D42" s="142"/>
      <c r="E42" s="142" t="s">
        <v>379</v>
      </c>
      <c r="F42" s="70" t="s">
        <v>487</v>
      </c>
      <c r="G42" s="178">
        <v>14990</v>
      </c>
      <c r="H42" s="178">
        <v>0</v>
      </c>
      <c r="I42" s="178">
        <v>0</v>
      </c>
      <c r="J42" s="178">
        <v>7495</v>
      </c>
      <c r="K42" s="178">
        <v>7495</v>
      </c>
      <c r="L42" s="178">
        <f>SUM(M42:O42)</f>
        <v>0</v>
      </c>
      <c r="M42" s="189"/>
      <c r="N42" s="178">
        <v>0</v>
      </c>
      <c r="O42" s="189">
        <v>0</v>
      </c>
      <c r="P42" s="178">
        <f>SUM(Q42:S42)</f>
        <v>0</v>
      </c>
      <c r="Q42" s="178">
        <f>M42</f>
        <v>0</v>
      </c>
      <c r="R42" s="178">
        <f>N42</f>
        <v>0</v>
      </c>
      <c r="S42" s="178">
        <f>O42</f>
        <v>0</v>
      </c>
      <c r="T42" s="178">
        <f>SUM(U42:Z42)</f>
        <v>3000</v>
      </c>
      <c r="U42" s="178">
        <v>0</v>
      </c>
      <c r="V42" s="178">
        <v>0</v>
      </c>
      <c r="W42" s="178">
        <v>3000</v>
      </c>
      <c r="X42" s="178">
        <v>0</v>
      </c>
      <c r="Y42" s="178">
        <v>0</v>
      </c>
      <c r="Z42" s="189"/>
    </row>
    <row r="43" spans="1:26" s="137" customFormat="1" ht="37.5">
      <c r="A43" s="169" t="s">
        <v>28</v>
      </c>
      <c r="B43" s="143" t="s">
        <v>294</v>
      </c>
      <c r="C43" s="182"/>
      <c r="D43" s="190"/>
      <c r="E43" s="140"/>
      <c r="F43" s="140"/>
      <c r="G43" s="167">
        <f>G44</f>
        <v>37620</v>
      </c>
      <c r="H43" s="167">
        <f>H44</f>
        <v>0</v>
      </c>
      <c r="I43" s="167">
        <f>I44</f>
        <v>0</v>
      </c>
      <c r="J43" s="167">
        <f>J44</f>
        <v>18810</v>
      </c>
      <c r="K43" s="167">
        <f>K44</f>
        <v>18810</v>
      </c>
      <c r="L43" s="184">
        <f aca="true" t="shared" si="24" ref="L43:Z43">SUM(L44:L44)</f>
        <v>11800</v>
      </c>
      <c r="M43" s="184"/>
      <c r="N43" s="167">
        <f>N44</f>
        <v>0</v>
      </c>
      <c r="O43" s="184">
        <v>11800</v>
      </c>
      <c r="P43" s="184">
        <f t="shared" si="24"/>
        <v>11800</v>
      </c>
      <c r="Q43" s="184">
        <f t="shared" si="24"/>
        <v>0</v>
      </c>
      <c r="R43" s="184">
        <f t="shared" si="24"/>
        <v>0</v>
      </c>
      <c r="S43" s="184">
        <f t="shared" si="24"/>
        <v>11800</v>
      </c>
      <c r="T43" s="184">
        <f t="shared" si="24"/>
        <v>3200</v>
      </c>
      <c r="U43" s="167">
        <v>0</v>
      </c>
      <c r="V43" s="167">
        <f>V44</f>
        <v>0</v>
      </c>
      <c r="W43" s="167">
        <f>W44</f>
        <v>3200</v>
      </c>
      <c r="X43" s="167">
        <f>X44</f>
        <v>0</v>
      </c>
      <c r="Y43" s="167">
        <f>Y44</f>
        <v>0</v>
      </c>
      <c r="Z43" s="184">
        <f t="shared" si="24"/>
        <v>0</v>
      </c>
    </row>
    <row r="44" spans="1:26" s="173" customFormat="1" ht="66">
      <c r="A44" s="171">
        <v>1</v>
      </c>
      <c r="B44" s="192" t="s">
        <v>447</v>
      </c>
      <c r="C44" s="194" t="s">
        <v>202</v>
      </c>
      <c r="D44" s="185"/>
      <c r="E44" s="142"/>
      <c r="F44" s="70" t="s">
        <v>488</v>
      </c>
      <c r="G44" s="146">
        <v>37620</v>
      </c>
      <c r="H44" s="146">
        <v>0</v>
      </c>
      <c r="I44" s="146">
        <v>0</v>
      </c>
      <c r="J44" s="146">
        <v>18810</v>
      </c>
      <c r="K44" s="178">
        <v>18810</v>
      </c>
      <c r="L44" s="178">
        <f>SUM(M44:O44)</f>
        <v>11800</v>
      </c>
      <c r="M44" s="189"/>
      <c r="N44" s="146">
        <v>0</v>
      </c>
      <c r="O44" s="189">
        <v>11800</v>
      </c>
      <c r="P44" s="178">
        <f>SUM(Q44:S44)</f>
        <v>11800</v>
      </c>
      <c r="Q44" s="178">
        <f>M44</f>
        <v>0</v>
      </c>
      <c r="R44" s="178">
        <f>N44</f>
        <v>0</v>
      </c>
      <c r="S44" s="178">
        <f>O44</f>
        <v>11800</v>
      </c>
      <c r="T44" s="178">
        <f>SUM(U44:Z44)</f>
        <v>3200</v>
      </c>
      <c r="U44" s="178">
        <v>0</v>
      </c>
      <c r="V44" s="178">
        <v>0</v>
      </c>
      <c r="W44" s="178">
        <v>3200</v>
      </c>
      <c r="X44" s="178">
        <v>0</v>
      </c>
      <c r="Y44" s="178">
        <v>0</v>
      </c>
      <c r="Z44" s="189"/>
    </row>
    <row r="45" spans="1:26" s="137" customFormat="1" ht="30.75" customHeight="1">
      <c r="A45" s="169" t="s">
        <v>448</v>
      </c>
      <c r="B45" s="143" t="s">
        <v>298</v>
      </c>
      <c r="C45" s="182"/>
      <c r="D45" s="190"/>
      <c r="E45" s="140"/>
      <c r="F45" s="171"/>
      <c r="G45" s="167">
        <f>G46</f>
        <v>38095</v>
      </c>
      <c r="H45" s="167">
        <f aca="true" t="shared" si="25" ref="H45:S46">H46</f>
        <v>31395</v>
      </c>
      <c r="I45" s="167">
        <f t="shared" si="25"/>
      </c>
      <c r="J45" s="167">
        <f t="shared" si="25"/>
        <v>6700</v>
      </c>
      <c r="K45" s="167">
        <f t="shared" si="25"/>
        <v>0</v>
      </c>
      <c r="L45" s="167">
        <f t="shared" si="25"/>
        <v>23378</v>
      </c>
      <c r="M45" s="167">
        <f t="shared" si="25"/>
        <v>0</v>
      </c>
      <c r="N45" s="167">
        <f t="shared" si="25"/>
        <v>19726</v>
      </c>
      <c r="O45" s="167">
        <f t="shared" si="25"/>
        <v>3652</v>
      </c>
      <c r="P45" s="167">
        <f t="shared" si="25"/>
        <v>23378</v>
      </c>
      <c r="Q45" s="167">
        <f t="shared" si="25"/>
        <v>0</v>
      </c>
      <c r="R45" s="167">
        <f t="shared" si="25"/>
        <v>19726</v>
      </c>
      <c r="S45" s="167">
        <f t="shared" si="25"/>
        <v>3652</v>
      </c>
      <c r="T45" s="184">
        <f>T46</f>
        <v>23378</v>
      </c>
      <c r="U45" s="184">
        <f aca="true" t="shared" si="26" ref="U45:Y46">U46</f>
        <v>19726</v>
      </c>
      <c r="V45" s="184">
        <f t="shared" si="26"/>
        <v>0</v>
      </c>
      <c r="W45" s="184">
        <f t="shared" si="26"/>
        <v>1000</v>
      </c>
      <c r="X45" s="184">
        <f t="shared" si="26"/>
        <v>0</v>
      </c>
      <c r="Y45" s="184">
        <f t="shared" si="26"/>
        <v>2652</v>
      </c>
      <c r="Z45" s="184">
        <f>Z46</f>
        <v>0</v>
      </c>
    </row>
    <row r="46" spans="1:26" s="137" customFormat="1" ht="39.75" customHeight="1">
      <c r="A46" s="169" t="s">
        <v>123</v>
      </c>
      <c r="B46" s="175" t="s">
        <v>57</v>
      </c>
      <c r="C46" s="190"/>
      <c r="D46" s="190"/>
      <c r="E46" s="140"/>
      <c r="F46" s="175"/>
      <c r="G46" s="167">
        <f>G47</f>
        <v>38095</v>
      </c>
      <c r="H46" s="167">
        <f t="shared" si="25"/>
        <v>31395</v>
      </c>
      <c r="I46" s="167">
        <f t="shared" si="25"/>
      </c>
      <c r="J46" s="167">
        <f t="shared" si="25"/>
        <v>6700</v>
      </c>
      <c r="K46" s="167">
        <f t="shared" si="25"/>
        <v>0</v>
      </c>
      <c r="L46" s="167">
        <f t="shared" si="25"/>
        <v>23378</v>
      </c>
      <c r="M46" s="167">
        <f t="shared" si="25"/>
        <v>0</v>
      </c>
      <c r="N46" s="167">
        <f t="shared" si="25"/>
        <v>19726</v>
      </c>
      <c r="O46" s="167">
        <f t="shared" si="25"/>
        <v>3652</v>
      </c>
      <c r="P46" s="167">
        <f t="shared" si="25"/>
        <v>23378</v>
      </c>
      <c r="Q46" s="167">
        <f t="shared" si="25"/>
        <v>0</v>
      </c>
      <c r="R46" s="167">
        <f t="shared" si="25"/>
        <v>19726</v>
      </c>
      <c r="S46" s="167">
        <f t="shared" si="25"/>
        <v>3652</v>
      </c>
      <c r="T46" s="167">
        <f>T47</f>
        <v>23378</v>
      </c>
      <c r="U46" s="167">
        <f t="shared" si="26"/>
        <v>19726</v>
      </c>
      <c r="V46" s="167">
        <f t="shared" si="26"/>
        <v>0</v>
      </c>
      <c r="W46" s="167">
        <f t="shared" si="26"/>
        <v>1000</v>
      </c>
      <c r="X46" s="167">
        <f t="shared" si="26"/>
        <v>0</v>
      </c>
      <c r="Y46" s="167">
        <f t="shared" si="26"/>
        <v>2652</v>
      </c>
      <c r="Z46" s="167">
        <f>Z47</f>
        <v>0</v>
      </c>
    </row>
    <row r="47" spans="1:26" s="173" customFormat="1" ht="99">
      <c r="A47" s="176">
        <v>1</v>
      </c>
      <c r="B47" s="191" t="s">
        <v>449</v>
      </c>
      <c r="C47" s="185" t="s">
        <v>191</v>
      </c>
      <c r="D47" s="185"/>
      <c r="E47" s="142"/>
      <c r="F47" s="195" t="s">
        <v>388</v>
      </c>
      <c r="G47" s="146">
        <v>38095</v>
      </c>
      <c r="H47" s="146">
        <v>31395</v>
      </c>
      <c r="I47" s="146" t="s">
        <v>380</v>
      </c>
      <c r="J47" s="146">
        <v>6700</v>
      </c>
      <c r="K47" s="178">
        <v>0</v>
      </c>
      <c r="L47" s="178">
        <f>SUM(M47:O47)</f>
        <v>23378</v>
      </c>
      <c r="M47" s="189"/>
      <c r="N47" s="196">
        <v>19726</v>
      </c>
      <c r="O47" s="189">
        <v>3652</v>
      </c>
      <c r="P47" s="178">
        <f>SUM(Q47:S47)</f>
        <v>23378</v>
      </c>
      <c r="Q47" s="178">
        <f>M47</f>
        <v>0</v>
      </c>
      <c r="R47" s="178">
        <f>N47</f>
        <v>19726</v>
      </c>
      <c r="S47" s="178">
        <f>O47</f>
        <v>3652</v>
      </c>
      <c r="T47" s="178">
        <f>SUM(U47:Z47)</f>
        <v>23378</v>
      </c>
      <c r="U47" s="178">
        <v>19726</v>
      </c>
      <c r="V47" s="178">
        <v>0</v>
      </c>
      <c r="W47" s="178">
        <v>1000</v>
      </c>
      <c r="X47" s="178">
        <v>0</v>
      </c>
      <c r="Y47" s="178">
        <v>2652</v>
      </c>
      <c r="Z47" s="189"/>
    </row>
    <row r="48" spans="1:26" s="137" customFormat="1" ht="42.75" customHeight="1">
      <c r="A48" s="169" t="s">
        <v>450</v>
      </c>
      <c r="B48" s="143" t="s">
        <v>451</v>
      </c>
      <c r="C48" s="190"/>
      <c r="D48" s="190"/>
      <c r="E48" s="140"/>
      <c r="F48" s="192"/>
      <c r="G48" s="144">
        <f>SUM(G49,G60,G74,G76,G78,G80,G83,G85,G87,G89,G92,G96,G98,G103,G101,G107,G111,G112,G113,G114)</f>
        <v>13533537.28</v>
      </c>
      <c r="H48" s="144">
        <f aca="true" t="shared" si="27" ref="H48:S48">SUM(H49,H60,H74,H76,H78,H80,H83,H85,H87,H89,H92,H96,H98,H103,H101,H107,H111,H112,H113,H114)</f>
        <v>1459489.6</v>
      </c>
      <c r="I48" s="144">
        <f t="shared" si="27"/>
        <v>6076635</v>
      </c>
      <c r="J48" s="144">
        <f t="shared" si="27"/>
        <v>5763812.68</v>
      </c>
      <c r="K48" s="144">
        <f t="shared" si="27"/>
        <v>233600</v>
      </c>
      <c r="L48" s="144">
        <f t="shared" si="27"/>
        <v>4562041.714000001</v>
      </c>
      <c r="M48" s="144">
        <f t="shared" si="27"/>
        <v>0</v>
      </c>
      <c r="N48" s="144">
        <f t="shared" si="27"/>
        <v>2931041</v>
      </c>
      <c r="O48" s="144">
        <f t="shared" si="27"/>
        <v>1631000.714</v>
      </c>
      <c r="P48" s="144">
        <f t="shared" si="27"/>
        <v>4562041.714000001</v>
      </c>
      <c r="Q48" s="144">
        <f t="shared" si="27"/>
        <v>0</v>
      </c>
      <c r="R48" s="144">
        <f t="shared" si="27"/>
        <v>2931041</v>
      </c>
      <c r="S48" s="144">
        <f t="shared" si="27"/>
        <v>1631000.714</v>
      </c>
      <c r="T48" s="167">
        <f>SUM(U48:Z48)</f>
        <v>2282516</v>
      </c>
      <c r="U48" s="144">
        <v>408169</v>
      </c>
      <c r="V48" s="144">
        <f>SUM(V49,V60,V74,V76,V78,V80,V83,V85,V87,V89,V92,V96,V98,V103,V101,V107,V111,V112,V113,V114)</f>
        <v>1077200</v>
      </c>
      <c r="W48" s="144">
        <f>SUM(W49,W60,W74,W76,W78,W80,W83,W85,W87,W89,W92,W96,W98,W103,W101,W107,W111,W112,W113,W114)</f>
        <v>339449</v>
      </c>
      <c r="X48" s="144">
        <f>SUM(X49,X60,X74,X76,X78,X80,X83,X85,X87,X89,X92,X96,X98,X103,X101,X107,X111,X112,X113,X114)</f>
        <v>40000</v>
      </c>
      <c r="Y48" s="144">
        <f>SUM(Y49,Y60,Y74,Y76,Y78,Y80,Y83,Y85,Y87,Y89,Y92,Y96,Y98,Y103,Y101,Y107,Y111,Y112,Y113,Y114)</f>
        <v>417698</v>
      </c>
      <c r="Z48" s="184"/>
    </row>
    <row r="49" spans="1:26" s="137" customFormat="1" ht="18.75">
      <c r="A49" s="169" t="s">
        <v>123</v>
      </c>
      <c r="B49" s="143" t="s">
        <v>299</v>
      </c>
      <c r="C49" s="190"/>
      <c r="D49" s="197"/>
      <c r="E49" s="140"/>
      <c r="F49" s="143"/>
      <c r="G49" s="144">
        <f>SUM(G50:G59)</f>
        <v>3957917</v>
      </c>
      <c r="H49" s="144">
        <f aca="true" t="shared" si="28" ref="H49:S49">SUM(H50:H59)</f>
        <v>1340569</v>
      </c>
      <c r="I49" s="144">
        <f t="shared" si="28"/>
        <v>867709</v>
      </c>
      <c r="J49" s="144">
        <f t="shared" si="28"/>
        <v>1749639</v>
      </c>
      <c r="K49" s="144">
        <f t="shared" si="28"/>
        <v>0</v>
      </c>
      <c r="L49" s="144">
        <f t="shared" si="28"/>
        <v>1670266</v>
      </c>
      <c r="M49" s="144">
        <f t="shared" si="28"/>
        <v>0</v>
      </c>
      <c r="N49" s="144">
        <f t="shared" si="28"/>
        <v>1116084</v>
      </c>
      <c r="O49" s="144">
        <f t="shared" si="28"/>
        <v>554182</v>
      </c>
      <c r="P49" s="144">
        <f t="shared" si="28"/>
        <v>1670266</v>
      </c>
      <c r="Q49" s="144">
        <f t="shared" si="28"/>
        <v>0</v>
      </c>
      <c r="R49" s="144">
        <f t="shared" si="28"/>
        <v>1116084</v>
      </c>
      <c r="S49" s="144">
        <f t="shared" si="28"/>
        <v>554182</v>
      </c>
      <c r="T49" s="167">
        <f>SUM(T50:T59)</f>
        <v>684311</v>
      </c>
      <c r="U49" s="167">
        <f aca="true" t="shared" si="29" ref="U49:Z49">SUM(U50:U59)</f>
        <v>402615</v>
      </c>
      <c r="V49" s="167">
        <f t="shared" si="29"/>
        <v>139600</v>
      </c>
      <c r="W49" s="167">
        <f t="shared" si="29"/>
        <v>57116</v>
      </c>
      <c r="X49" s="167">
        <f t="shared" si="29"/>
        <v>0</v>
      </c>
      <c r="Y49" s="167">
        <f t="shared" si="29"/>
        <v>84980</v>
      </c>
      <c r="Z49" s="167">
        <f t="shared" si="29"/>
        <v>0</v>
      </c>
    </row>
    <row r="50" spans="1:26" s="173" customFormat="1" ht="66">
      <c r="A50" s="177">
        <v>1</v>
      </c>
      <c r="B50" s="193" t="s">
        <v>207</v>
      </c>
      <c r="C50" s="185" t="s">
        <v>191</v>
      </c>
      <c r="D50" s="198"/>
      <c r="E50" s="142"/>
      <c r="F50" s="199" t="s">
        <v>208</v>
      </c>
      <c r="G50" s="146">
        <v>359740</v>
      </c>
      <c r="H50" s="146">
        <v>0</v>
      </c>
      <c r="I50" s="146">
        <v>87709</v>
      </c>
      <c r="J50" s="146">
        <v>272031</v>
      </c>
      <c r="K50" s="146">
        <v>0</v>
      </c>
      <c r="L50" s="178">
        <f aca="true" t="shared" si="30" ref="L50:L64">SUM(M50:O50)</f>
        <v>255891</v>
      </c>
      <c r="M50" s="189"/>
      <c r="N50" s="146">
        <v>37709</v>
      </c>
      <c r="O50" s="189">
        <v>218182</v>
      </c>
      <c r="P50" s="178">
        <f aca="true" t="shared" si="31" ref="P50:P59">SUM(Q50:S50)</f>
        <v>255891</v>
      </c>
      <c r="Q50" s="178">
        <f aca="true" t="shared" si="32" ref="Q50:Q59">M50</f>
        <v>0</v>
      </c>
      <c r="R50" s="178">
        <f aca="true" t="shared" si="33" ref="R50:R59">N50</f>
        <v>37709</v>
      </c>
      <c r="S50" s="178">
        <f aca="true" t="shared" si="34" ref="S50:S59">O50</f>
        <v>218182</v>
      </c>
      <c r="T50" s="178">
        <f>SUM(U50:Z50)</f>
        <v>5000</v>
      </c>
      <c r="U50" s="146">
        <v>0</v>
      </c>
      <c r="V50" s="146">
        <v>0</v>
      </c>
      <c r="W50" s="146">
        <v>0</v>
      </c>
      <c r="X50" s="146">
        <v>0</v>
      </c>
      <c r="Y50" s="146">
        <v>5000</v>
      </c>
      <c r="Z50" s="189"/>
    </row>
    <row r="51" spans="1:26" s="173" customFormat="1" ht="37.5">
      <c r="A51" s="177">
        <v>2</v>
      </c>
      <c r="B51" s="193" t="s">
        <v>210</v>
      </c>
      <c r="C51" s="185" t="s">
        <v>189</v>
      </c>
      <c r="D51" s="198"/>
      <c r="E51" s="142"/>
      <c r="F51" s="177" t="s">
        <v>380</v>
      </c>
      <c r="G51" s="146">
        <v>1423646</v>
      </c>
      <c r="H51" s="146">
        <v>887947</v>
      </c>
      <c r="I51" s="146" t="s">
        <v>380</v>
      </c>
      <c r="J51" s="146">
        <v>535699</v>
      </c>
      <c r="K51" s="146">
        <v>0</v>
      </c>
      <c r="L51" s="178">
        <f t="shared" si="30"/>
        <v>438808</v>
      </c>
      <c r="M51" s="189"/>
      <c r="N51" s="146">
        <v>326864</v>
      </c>
      <c r="O51" s="189">
        <v>111944</v>
      </c>
      <c r="P51" s="178">
        <f t="shared" si="31"/>
        <v>438808</v>
      </c>
      <c r="Q51" s="178">
        <f t="shared" si="32"/>
        <v>0</v>
      </c>
      <c r="R51" s="178">
        <f t="shared" si="33"/>
        <v>326864</v>
      </c>
      <c r="S51" s="178">
        <f t="shared" si="34"/>
        <v>111944</v>
      </c>
      <c r="T51" s="178">
        <f>SUM(U51:Z51)</f>
        <v>289182</v>
      </c>
      <c r="U51" s="146">
        <v>257182</v>
      </c>
      <c r="V51" s="146">
        <v>0</v>
      </c>
      <c r="W51" s="146">
        <v>20000</v>
      </c>
      <c r="X51" s="146">
        <v>0</v>
      </c>
      <c r="Y51" s="146">
        <v>12000</v>
      </c>
      <c r="Z51" s="189"/>
    </row>
    <row r="52" spans="1:26" s="173" customFormat="1" ht="56.25">
      <c r="A52" s="177">
        <v>3</v>
      </c>
      <c r="B52" s="193" t="s">
        <v>211</v>
      </c>
      <c r="C52" s="185" t="s">
        <v>191</v>
      </c>
      <c r="D52" s="198">
        <v>0</v>
      </c>
      <c r="E52" s="142" t="s">
        <v>381</v>
      </c>
      <c r="F52" s="177" t="s">
        <v>380</v>
      </c>
      <c r="G52" s="146">
        <v>913901</v>
      </c>
      <c r="H52" s="146">
        <v>452622</v>
      </c>
      <c r="I52" s="146" t="s">
        <v>380</v>
      </c>
      <c r="J52" s="146">
        <v>461279</v>
      </c>
      <c r="K52" s="146">
        <v>0</v>
      </c>
      <c r="L52" s="178">
        <f t="shared" si="30"/>
        <v>165239</v>
      </c>
      <c r="M52" s="189"/>
      <c r="N52" s="146">
        <v>111111</v>
      </c>
      <c r="O52" s="189">
        <v>54128</v>
      </c>
      <c r="P52" s="178">
        <f t="shared" si="31"/>
        <v>165239</v>
      </c>
      <c r="Q52" s="178">
        <f t="shared" si="32"/>
        <v>0</v>
      </c>
      <c r="R52" s="178">
        <f t="shared" si="33"/>
        <v>111111</v>
      </c>
      <c r="S52" s="178">
        <f t="shared" si="34"/>
        <v>54128</v>
      </c>
      <c r="T52" s="178">
        <f>SUM(U52:Z52)</f>
        <v>169781</v>
      </c>
      <c r="U52" s="146">
        <v>145433</v>
      </c>
      <c r="V52" s="146">
        <v>0</v>
      </c>
      <c r="W52" s="146">
        <v>5000</v>
      </c>
      <c r="X52" s="146">
        <v>0</v>
      </c>
      <c r="Y52" s="146">
        <v>19348</v>
      </c>
      <c r="Z52" s="189">
        <v>0</v>
      </c>
    </row>
    <row r="53" spans="1:26" s="173" customFormat="1" ht="37.5">
      <c r="A53" s="177">
        <v>4</v>
      </c>
      <c r="B53" s="193" t="s">
        <v>452</v>
      </c>
      <c r="C53" s="185" t="s">
        <v>191</v>
      </c>
      <c r="D53" s="198"/>
      <c r="E53" s="142"/>
      <c r="F53" s="199" t="s">
        <v>531</v>
      </c>
      <c r="G53" s="146">
        <v>79980</v>
      </c>
      <c r="H53" s="146">
        <v>0</v>
      </c>
      <c r="I53" s="146">
        <v>0</v>
      </c>
      <c r="J53" s="146">
        <v>79980</v>
      </c>
      <c r="K53" s="146">
        <v>0</v>
      </c>
      <c r="L53" s="178">
        <f t="shared" si="30"/>
        <v>16000</v>
      </c>
      <c r="M53" s="189"/>
      <c r="N53" s="146">
        <v>0</v>
      </c>
      <c r="O53" s="189">
        <v>16000</v>
      </c>
      <c r="P53" s="178">
        <f t="shared" si="31"/>
        <v>16000</v>
      </c>
      <c r="Q53" s="178">
        <f t="shared" si="32"/>
        <v>0</v>
      </c>
      <c r="R53" s="178">
        <f t="shared" si="33"/>
        <v>0</v>
      </c>
      <c r="S53" s="178">
        <f t="shared" si="34"/>
        <v>16000</v>
      </c>
      <c r="T53" s="178">
        <f>SUM(U53:Z53)</f>
        <v>15000</v>
      </c>
      <c r="U53" s="146">
        <v>0</v>
      </c>
      <c r="V53" s="146">
        <v>0</v>
      </c>
      <c r="W53" s="146">
        <v>5000</v>
      </c>
      <c r="X53" s="146">
        <v>0</v>
      </c>
      <c r="Y53" s="146">
        <v>10000</v>
      </c>
      <c r="Z53" s="189"/>
    </row>
    <row r="54" spans="1:26" s="173" customFormat="1" ht="37.5">
      <c r="A54" s="177">
        <v>5</v>
      </c>
      <c r="B54" s="192" t="s">
        <v>453</v>
      </c>
      <c r="C54" s="185" t="s">
        <v>191</v>
      </c>
      <c r="D54" s="185"/>
      <c r="E54" s="142"/>
      <c r="F54" s="177" t="s">
        <v>380</v>
      </c>
      <c r="G54" s="146">
        <v>35000</v>
      </c>
      <c r="H54" s="146">
        <v>0</v>
      </c>
      <c r="I54" s="146">
        <v>0</v>
      </c>
      <c r="J54" s="146">
        <v>35000</v>
      </c>
      <c r="K54" s="146">
        <v>0</v>
      </c>
      <c r="L54" s="178">
        <f t="shared" si="30"/>
        <v>24899</v>
      </c>
      <c r="M54" s="189"/>
      <c r="N54" s="146">
        <v>0</v>
      </c>
      <c r="O54" s="189">
        <v>24899</v>
      </c>
      <c r="P54" s="178">
        <f t="shared" si="31"/>
        <v>24899</v>
      </c>
      <c r="Q54" s="178">
        <f t="shared" si="32"/>
        <v>0</v>
      </c>
      <c r="R54" s="178">
        <f t="shared" si="33"/>
        <v>0</v>
      </c>
      <c r="S54" s="178">
        <f t="shared" si="34"/>
        <v>24899</v>
      </c>
      <c r="T54" s="189">
        <f>SUM(U54:Z54)</f>
        <v>7701</v>
      </c>
      <c r="U54" s="146">
        <v>0</v>
      </c>
      <c r="V54" s="146">
        <v>0</v>
      </c>
      <c r="W54" s="146">
        <v>5000</v>
      </c>
      <c r="X54" s="146">
        <v>0</v>
      </c>
      <c r="Y54" s="146">
        <v>2701</v>
      </c>
      <c r="Z54" s="189">
        <f>SUM(Z55:Z62)</f>
        <v>0</v>
      </c>
    </row>
    <row r="55" spans="1:26" s="173" customFormat="1" ht="37.5">
      <c r="A55" s="177">
        <v>6</v>
      </c>
      <c r="B55" s="192" t="s">
        <v>206</v>
      </c>
      <c r="C55" s="185" t="s">
        <v>191</v>
      </c>
      <c r="D55" s="198"/>
      <c r="E55" s="142"/>
      <c r="F55" s="177" t="s">
        <v>380</v>
      </c>
      <c r="G55" s="146">
        <v>45650</v>
      </c>
      <c r="H55" s="146">
        <v>0</v>
      </c>
      <c r="I55" s="146">
        <v>0</v>
      </c>
      <c r="J55" s="146">
        <v>45650</v>
      </c>
      <c r="K55" s="146">
        <v>0</v>
      </c>
      <c r="L55" s="178">
        <f t="shared" si="30"/>
        <v>37029</v>
      </c>
      <c r="M55" s="189"/>
      <c r="N55" s="146">
        <v>0</v>
      </c>
      <c r="O55" s="189">
        <v>37029</v>
      </c>
      <c r="P55" s="178">
        <f t="shared" si="31"/>
        <v>37029</v>
      </c>
      <c r="Q55" s="178">
        <f t="shared" si="32"/>
        <v>0</v>
      </c>
      <c r="R55" s="178">
        <f t="shared" si="33"/>
        <v>0</v>
      </c>
      <c r="S55" s="178">
        <f t="shared" si="34"/>
        <v>37029</v>
      </c>
      <c r="T55" s="178">
        <f>SUM(U55:Z55)</f>
        <v>2971</v>
      </c>
      <c r="U55" s="146">
        <v>0</v>
      </c>
      <c r="V55" s="146">
        <v>0</v>
      </c>
      <c r="W55" s="146">
        <v>2971</v>
      </c>
      <c r="X55" s="146">
        <v>0</v>
      </c>
      <c r="Y55" s="146">
        <v>0</v>
      </c>
      <c r="Z55" s="189"/>
    </row>
    <row r="56" spans="1:26" s="173" customFormat="1" ht="37.5">
      <c r="A56" s="177">
        <v>7</v>
      </c>
      <c r="B56" s="192" t="s">
        <v>209</v>
      </c>
      <c r="C56" s="185" t="s">
        <v>191</v>
      </c>
      <c r="D56" s="198"/>
      <c r="E56" s="142"/>
      <c r="F56" s="177" t="s">
        <v>380</v>
      </c>
      <c r="G56" s="146">
        <v>260000</v>
      </c>
      <c r="H56" s="146">
        <v>0</v>
      </c>
      <c r="I56" s="146">
        <v>200000</v>
      </c>
      <c r="J56" s="146">
        <v>60000</v>
      </c>
      <c r="K56" s="146">
        <v>0</v>
      </c>
      <c r="L56" s="178">
        <f t="shared" si="30"/>
        <v>214000</v>
      </c>
      <c r="M56" s="189"/>
      <c r="N56" s="146">
        <v>200000</v>
      </c>
      <c r="O56" s="189">
        <v>14000</v>
      </c>
      <c r="P56" s="178">
        <f t="shared" si="31"/>
        <v>214000</v>
      </c>
      <c r="Q56" s="178">
        <f t="shared" si="32"/>
        <v>0</v>
      </c>
      <c r="R56" s="178">
        <f t="shared" si="33"/>
        <v>200000</v>
      </c>
      <c r="S56" s="178">
        <f t="shared" si="34"/>
        <v>14000</v>
      </c>
      <c r="T56" s="178">
        <f>SUM(U56:Z56)</f>
        <v>20000</v>
      </c>
      <c r="U56" s="146">
        <v>0</v>
      </c>
      <c r="V56" s="146">
        <v>0</v>
      </c>
      <c r="W56" s="146">
        <v>10000</v>
      </c>
      <c r="X56" s="146">
        <v>0</v>
      </c>
      <c r="Y56" s="146">
        <v>10000</v>
      </c>
      <c r="Z56" s="189"/>
    </row>
    <row r="57" spans="1:26" s="173" customFormat="1" ht="37.5">
      <c r="A57" s="177">
        <v>8</v>
      </c>
      <c r="B57" s="192" t="s">
        <v>300</v>
      </c>
      <c r="C57" s="185" t="s">
        <v>191</v>
      </c>
      <c r="D57" s="198"/>
      <c r="E57" s="142"/>
      <c r="F57" s="177" t="s">
        <v>380</v>
      </c>
      <c r="G57" s="146">
        <v>420000</v>
      </c>
      <c r="H57" s="146">
        <v>0</v>
      </c>
      <c r="I57" s="146">
        <v>350000</v>
      </c>
      <c r="J57" s="146">
        <v>70000</v>
      </c>
      <c r="K57" s="146">
        <v>0</v>
      </c>
      <c r="L57" s="178">
        <f t="shared" si="30"/>
        <v>302000</v>
      </c>
      <c r="M57" s="189"/>
      <c r="N57" s="146">
        <v>302000</v>
      </c>
      <c r="O57" s="189">
        <v>0</v>
      </c>
      <c r="P57" s="178">
        <f t="shared" si="31"/>
        <v>302000</v>
      </c>
      <c r="Q57" s="178">
        <f t="shared" si="32"/>
        <v>0</v>
      </c>
      <c r="R57" s="178">
        <f t="shared" si="33"/>
        <v>302000</v>
      </c>
      <c r="S57" s="178">
        <f t="shared" si="34"/>
        <v>0</v>
      </c>
      <c r="T57" s="178">
        <f>SUM(U57:Z57)</f>
        <v>48000</v>
      </c>
      <c r="U57" s="146">
        <v>0</v>
      </c>
      <c r="V57" s="146">
        <v>48000</v>
      </c>
      <c r="W57" s="146">
        <v>0</v>
      </c>
      <c r="X57" s="146">
        <v>0</v>
      </c>
      <c r="Y57" s="146">
        <v>0</v>
      </c>
      <c r="Z57" s="189"/>
    </row>
    <row r="58" spans="1:26" s="173" customFormat="1" ht="37.5">
      <c r="A58" s="177">
        <v>9</v>
      </c>
      <c r="B58" s="192" t="s">
        <v>195</v>
      </c>
      <c r="C58" s="185" t="s">
        <v>191</v>
      </c>
      <c r="D58" s="198"/>
      <c r="E58" s="142"/>
      <c r="F58" s="177" t="s">
        <v>532</v>
      </c>
      <c r="G58" s="146">
        <v>220000</v>
      </c>
      <c r="H58" s="146">
        <v>0</v>
      </c>
      <c r="I58" s="146">
        <v>80000</v>
      </c>
      <c r="J58" s="146">
        <v>140000</v>
      </c>
      <c r="K58" s="146">
        <v>0</v>
      </c>
      <c r="L58" s="178">
        <f t="shared" si="30"/>
        <v>158000</v>
      </c>
      <c r="M58" s="189"/>
      <c r="N58" s="146">
        <v>80000</v>
      </c>
      <c r="O58" s="189">
        <v>78000</v>
      </c>
      <c r="P58" s="178">
        <f t="shared" si="31"/>
        <v>158000</v>
      </c>
      <c r="Q58" s="178">
        <f t="shared" si="32"/>
        <v>0</v>
      </c>
      <c r="R58" s="178">
        <f t="shared" si="33"/>
        <v>80000</v>
      </c>
      <c r="S58" s="178">
        <f t="shared" si="34"/>
        <v>78000</v>
      </c>
      <c r="T58" s="178">
        <f>SUM(U58:Z58)</f>
        <v>35076</v>
      </c>
      <c r="U58" s="146">
        <v>0</v>
      </c>
      <c r="V58" s="146">
        <v>0</v>
      </c>
      <c r="W58" s="146">
        <v>9145</v>
      </c>
      <c r="X58" s="146">
        <v>0</v>
      </c>
      <c r="Y58" s="146">
        <v>25931</v>
      </c>
      <c r="Z58" s="189"/>
    </row>
    <row r="59" spans="1:26" s="173" customFormat="1" ht="37.5">
      <c r="A59" s="177">
        <v>10</v>
      </c>
      <c r="B59" s="192" t="s">
        <v>301</v>
      </c>
      <c r="C59" s="185" t="s">
        <v>191</v>
      </c>
      <c r="D59" s="198"/>
      <c r="E59" s="142"/>
      <c r="F59" s="177" t="s">
        <v>380</v>
      </c>
      <c r="G59" s="146">
        <v>200000</v>
      </c>
      <c r="H59" s="146">
        <v>0</v>
      </c>
      <c r="I59" s="146">
        <v>150000</v>
      </c>
      <c r="J59" s="146">
        <v>50000</v>
      </c>
      <c r="K59" s="146">
        <v>0</v>
      </c>
      <c r="L59" s="178">
        <f t="shared" si="30"/>
        <v>58400</v>
      </c>
      <c r="M59" s="189"/>
      <c r="N59" s="146">
        <v>58400</v>
      </c>
      <c r="O59" s="189">
        <v>0</v>
      </c>
      <c r="P59" s="178">
        <f t="shared" si="31"/>
        <v>58400</v>
      </c>
      <c r="Q59" s="178">
        <f t="shared" si="32"/>
        <v>0</v>
      </c>
      <c r="R59" s="178">
        <f t="shared" si="33"/>
        <v>58400</v>
      </c>
      <c r="S59" s="178">
        <f t="shared" si="34"/>
        <v>0</v>
      </c>
      <c r="T59" s="178">
        <f>SUM(U59:Z59)</f>
        <v>91600</v>
      </c>
      <c r="U59" s="146">
        <v>0</v>
      </c>
      <c r="V59" s="146">
        <v>91600</v>
      </c>
      <c r="W59" s="146">
        <v>0</v>
      </c>
      <c r="X59" s="146">
        <v>0</v>
      </c>
      <c r="Y59" s="146">
        <v>0</v>
      </c>
      <c r="Z59" s="189"/>
    </row>
    <row r="60" spans="1:26" s="137" customFormat="1" ht="37.5">
      <c r="A60" s="169" t="s">
        <v>63</v>
      </c>
      <c r="B60" s="143" t="s">
        <v>302</v>
      </c>
      <c r="C60" s="190"/>
      <c r="D60" s="197"/>
      <c r="E60" s="140"/>
      <c r="F60" s="143">
        <v>0</v>
      </c>
      <c r="G60" s="144">
        <f>SUM(G61:G73)</f>
        <v>5680885</v>
      </c>
      <c r="H60" s="144">
        <f aca="true" t="shared" si="35" ref="H60:S60">SUM(H61:H73)</f>
        <v>0</v>
      </c>
      <c r="I60" s="144">
        <f t="shared" si="35"/>
        <v>3745000</v>
      </c>
      <c r="J60" s="144">
        <f t="shared" si="35"/>
        <v>1935885</v>
      </c>
      <c r="K60" s="144">
        <f t="shared" si="35"/>
        <v>0</v>
      </c>
      <c r="L60" s="144">
        <f t="shared" si="35"/>
        <v>2019747</v>
      </c>
      <c r="M60" s="144">
        <f t="shared" si="35"/>
        <v>0</v>
      </c>
      <c r="N60" s="144">
        <f t="shared" si="35"/>
        <v>1613140</v>
      </c>
      <c r="O60" s="144">
        <f t="shared" si="35"/>
        <v>406607</v>
      </c>
      <c r="P60" s="144">
        <f t="shared" si="35"/>
        <v>2019747</v>
      </c>
      <c r="Q60" s="144">
        <f t="shared" si="35"/>
        <v>0</v>
      </c>
      <c r="R60" s="144">
        <f t="shared" si="35"/>
        <v>1613140</v>
      </c>
      <c r="S60" s="144">
        <f t="shared" si="35"/>
        <v>406607</v>
      </c>
      <c r="T60" s="144">
        <f>SUM(T61:T73)</f>
        <v>1087600</v>
      </c>
      <c r="U60" s="144">
        <f>SUM(U61:U73)</f>
        <v>0</v>
      </c>
      <c r="V60" s="144">
        <f>SUM(V61:V73)</f>
        <v>937600</v>
      </c>
      <c r="W60" s="144">
        <f>SUM(W61:W73)</f>
        <v>35000</v>
      </c>
      <c r="X60" s="144">
        <f>SUM(X61:X73)</f>
        <v>0</v>
      </c>
      <c r="Y60" s="144">
        <f>SUM(Y61:Y73)</f>
        <v>115000</v>
      </c>
      <c r="Z60" s="184"/>
    </row>
    <row r="61" spans="1:26" s="173" customFormat="1" ht="112.5">
      <c r="A61" s="142">
        <v>1</v>
      </c>
      <c r="B61" s="192" t="s">
        <v>303</v>
      </c>
      <c r="C61" s="185" t="s">
        <v>191</v>
      </c>
      <c r="D61" s="185"/>
      <c r="E61" s="142"/>
      <c r="F61" s="177" t="s">
        <v>489</v>
      </c>
      <c r="G61" s="146">
        <v>425000</v>
      </c>
      <c r="H61" s="146">
        <v>0</v>
      </c>
      <c r="I61" s="146">
        <v>280000</v>
      </c>
      <c r="J61" s="146">
        <v>145000</v>
      </c>
      <c r="K61" s="146">
        <v>0</v>
      </c>
      <c r="L61" s="178">
        <f t="shared" si="30"/>
        <v>283812</v>
      </c>
      <c r="M61" s="189"/>
      <c r="N61" s="146">
        <v>200000</v>
      </c>
      <c r="O61" s="189">
        <v>83812</v>
      </c>
      <c r="P61" s="178">
        <f aca="true" t="shared" si="36" ref="P61:P73">SUM(Q61:S61)</f>
        <v>283812</v>
      </c>
      <c r="Q61" s="178">
        <f aca="true" t="shared" si="37" ref="Q61:Q73">M61</f>
        <v>0</v>
      </c>
      <c r="R61" s="178">
        <f aca="true" t="shared" si="38" ref="R61:R73">N61</f>
        <v>200000</v>
      </c>
      <c r="S61" s="178">
        <f aca="true" t="shared" si="39" ref="S61:S73">O61</f>
        <v>83812</v>
      </c>
      <c r="T61" s="178">
        <f>SUM(U61:Z61)</f>
        <v>20000</v>
      </c>
      <c r="U61" s="146">
        <v>0</v>
      </c>
      <c r="V61" s="146">
        <v>0</v>
      </c>
      <c r="W61" s="146">
        <v>10000</v>
      </c>
      <c r="X61" s="146">
        <v>0</v>
      </c>
      <c r="Y61" s="146">
        <v>10000</v>
      </c>
      <c r="Z61" s="189"/>
    </row>
    <row r="62" spans="1:26" s="173" customFormat="1" ht="75">
      <c r="A62" s="142">
        <v>2</v>
      </c>
      <c r="B62" s="192" t="s">
        <v>304</v>
      </c>
      <c r="C62" s="185" t="s">
        <v>191</v>
      </c>
      <c r="D62" s="198"/>
      <c r="E62" s="142"/>
      <c r="F62" s="177" t="s">
        <v>490</v>
      </c>
      <c r="G62" s="146">
        <v>438085</v>
      </c>
      <c r="H62" s="146">
        <v>0</v>
      </c>
      <c r="I62" s="146">
        <v>350000</v>
      </c>
      <c r="J62" s="146">
        <v>88085</v>
      </c>
      <c r="K62" s="146">
        <v>0</v>
      </c>
      <c r="L62" s="178">
        <f t="shared" si="30"/>
        <v>295835</v>
      </c>
      <c r="M62" s="189"/>
      <c r="N62" s="146">
        <v>248272</v>
      </c>
      <c r="O62" s="189">
        <v>47563</v>
      </c>
      <c r="P62" s="178">
        <f t="shared" si="36"/>
        <v>295835</v>
      </c>
      <c r="Q62" s="178">
        <f t="shared" si="37"/>
        <v>0</v>
      </c>
      <c r="R62" s="178">
        <f t="shared" si="38"/>
        <v>248272</v>
      </c>
      <c r="S62" s="178">
        <f t="shared" si="39"/>
        <v>47563</v>
      </c>
      <c r="T62" s="178">
        <f aca="true" t="shared" si="40" ref="T62:T75">SUM(U62:Z62)</f>
        <v>41728</v>
      </c>
      <c r="U62" s="146">
        <v>0</v>
      </c>
      <c r="V62" s="146">
        <v>1728</v>
      </c>
      <c r="W62" s="146">
        <v>0</v>
      </c>
      <c r="X62" s="146">
        <v>0</v>
      </c>
      <c r="Y62" s="146">
        <v>40000</v>
      </c>
      <c r="Z62" s="189"/>
    </row>
    <row r="63" spans="1:26" s="173" customFormat="1" ht="75">
      <c r="A63" s="142">
        <v>3</v>
      </c>
      <c r="B63" s="192" t="s">
        <v>305</v>
      </c>
      <c r="C63" s="185" t="s">
        <v>191</v>
      </c>
      <c r="D63" s="185"/>
      <c r="E63" s="142"/>
      <c r="F63" s="177" t="s">
        <v>491</v>
      </c>
      <c r="G63" s="146">
        <v>412000</v>
      </c>
      <c r="H63" s="146">
        <v>0</v>
      </c>
      <c r="I63" s="146">
        <v>280000</v>
      </c>
      <c r="J63" s="146">
        <v>132000</v>
      </c>
      <c r="K63" s="146">
        <v>0</v>
      </c>
      <c r="L63" s="178">
        <f t="shared" si="30"/>
        <v>128122</v>
      </c>
      <c r="M63" s="189"/>
      <c r="N63" s="146">
        <v>105000</v>
      </c>
      <c r="O63" s="189">
        <v>23122</v>
      </c>
      <c r="P63" s="178">
        <f t="shared" si="36"/>
        <v>128122</v>
      </c>
      <c r="Q63" s="178">
        <f t="shared" si="37"/>
        <v>0</v>
      </c>
      <c r="R63" s="178">
        <f t="shared" si="38"/>
        <v>105000</v>
      </c>
      <c r="S63" s="178">
        <f t="shared" si="39"/>
        <v>23122</v>
      </c>
      <c r="T63" s="178">
        <f t="shared" si="40"/>
        <v>95000</v>
      </c>
      <c r="U63" s="146">
        <v>0</v>
      </c>
      <c r="V63" s="146">
        <v>95000</v>
      </c>
      <c r="W63" s="146">
        <v>0</v>
      </c>
      <c r="X63" s="146">
        <v>0</v>
      </c>
      <c r="Y63" s="146">
        <v>0</v>
      </c>
      <c r="Z63" s="189">
        <f>SUM(Z64:Z69)</f>
        <v>0</v>
      </c>
    </row>
    <row r="64" spans="1:26" s="173" customFormat="1" ht="112.5">
      <c r="A64" s="142">
        <v>4</v>
      </c>
      <c r="B64" s="192" t="s">
        <v>306</v>
      </c>
      <c r="C64" s="185" t="s">
        <v>191</v>
      </c>
      <c r="D64" s="185"/>
      <c r="E64" s="142"/>
      <c r="F64" s="177" t="s">
        <v>492</v>
      </c>
      <c r="G64" s="146">
        <v>130000</v>
      </c>
      <c r="H64" s="146">
        <v>0</v>
      </c>
      <c r="I64" s="146">
        <v>0</v>
      </c>
      <c r="J64" s="146">
        <v>130000</v>
      </c>
      <c r="K64" s="146">
        <v>0</v>
      </c>
      <c r="L64" s="178">
        <f t="shared" si="30"/>
        <v>73000</v>
      </c>
      <c r="M64" s="189"/>
      <c r="N64" s="146">
        <v>0</v>
      </c>
      <c r="O64" s="189">
        <v>73000</v>
      </c>
      <c r="P64" s="178">
        <f t="shared" si="36"/>
        <v>73000</v>
      </c>
      <c r="Q64" s="178">
        <f t="shared" si="37"/>
        <v>0</v>
      </c>
      <c r="R64" s="178">
        <f t="shared" si="38"/>
        <v>0</v>
      </c>
      <c r="S64" s="178">
        <f t="shared" si="39"/>
        <v>73000</v>
      </c>
      <c r="T64" s="178">
        <f t="shared" si="40"/>
        <v>20000</v>
      </c>
      <c r="U64" s="146">
        <v>0</v>
      </c>
      <c r="V64" s="146">
        <v>0</v>
      </c>
      <c r="W64" s="146">
        <v>10000</v>
      </c>
      <c r="X64" s="146">
        <v>0</v>
      </c>
      <c r="Y64" s="146">
        <v>10000</v>
      </c>
      <c r="Z64" s="189"/>
    </row>
    <row r="65" spans="1:26" s="173" customFormat="1" ht="75">
      <c r="A65" s="142">
        <v>5</v>
      </c>
      <c r="B65" s="192" t="s">
        <v>307</v>
      </c>
      <c r="C65" s="185" t="s">
        <v>191</v>
      </c>
      <c r="D65" s="185"/>
      <c r="E65" s="142"/>
      <c r="F65" s="177" t="s">
        <v>493</v>
      </c>
      <c r="G65" s="146">
        <v>650000</v>
      </c>
      <c r="H65" s="146">
        <v>0</v>
      </c>
      <c r="I65" s="146">
        <v>550000</v>
      </c>
      <c r="J65" s="146">
        <v>100000</v>
      </c>
      <c r="K65" s="146">
        <v>0</v>
      </c>
      <c r="L65" s="178">
        <f aca="true" t="shared" si="41" ref="L65:L73">SUM(M65:O65)</f>
        <v>358478</v>
      </c>
      <c r="M65" s="189"/>
      <c r="N65" s="146">
        <v>287868</v>
      </c>
      <c r="O65" s="189">
        <v>70610</v>
      </c>
      <c r="P65" s="178">
        <f t="shared" si="36"/>
        <v>358478</v>
      </c>
      <c r="Q65" s="178">
        <f t="shared" si="37"/>
        <v>0</v>
      </c>
      <c r="R65" s="178">
        <f t="shared" si="38"/>
        <v>287868</v>
      </c>
      <c r="S65" s="178">
        <f t="shared" si="39"/>
        <v>70610</v>
      </c>
      <c r="T65" s="178">
        <f t="shared" si="40"/>
        <v>262132</v>
      </c>
      <c r="U65" s="146">
        <v>0</v>
      </c>
      <c r="V65" s="146">
        <v>262132</v>
      </c>
      <c r="W65" s="146">
        <v>0</v>
      </c>
      <c r="X65" s="146">
        <v>0</v>
      </c>
      <c r="Y65" s="146">
        <v>0</v>
      </c>
      <c r="Z65" s="189"/>
    </row>
    <row r="66" spans="1:26" s="173" customFormat="1" ht="37.5">
      <c r="A66" s="142">
        <v>6</v>
      </c>
      <c r="B66" s="192" t="s">
        <v>308</v>
      </c>
      <c r="C66" s="185" t="s">
        <v>191</v>
      </c>
      <c r="D66" s="185"/>
      <c r="E66" s="142"/>
      <c r="F66" s="177" t="s">
        <v>386</v>
      </c>
      <c r="G66" s="146">
        <v>100000</v>
      </c>
      <c r="H66" s="146">
        <v>0</v>
      </c>
      <c r="I66" s="146">
        <v>0</v>
      </c>
      <c r="J66" s="146">
        <v>100000</v>
      </c>
      <c r="K66" s="146">
        <v>0</v>
      </c>
      <c r="L66" s="178">
        <f t="shared" si="41"/>
        <v>20500</v>
      </c>
      <c r="M66" s="189"/>
      <c r="N66" s="146">
        <v>0</v>
      </c>
      <c r="O66" s="189">
        <v>20500</v>
      </c>
      <c r="P66" s="178">
        <f t="shared" si="36"/>
        <v>20500</v>
      </c>
      <c r="Q66" s="178">
        <f t="shared" si="37"/>
        <v>0</v>
      </c>
      <c r="R66" s="178">
        <f t="shared" si="38"/>
        <v>0</v>
      </c>
      <c r="S66" s="178">
        <f t="shared" si="39"/>
        <v>20500</v>
      </c>
      <c r="T66" s="178">
        <f t="shared" si="40"/>
        <v>20000</v>
      </c>
      <c r="U66" s="146">
        <v>0</v>
      </c>
      <c r="V66" s="146">
        <v>0</v>
      </c>
      <c r="W66" s="146">
        <v>5000</v>
      </c>
      <c r="X66" s="146">
        <v>0</v>
      </c>
      <c r="Y66" s="146">
        <v>15000</v>
      </c>
      <c r="Z66" s="189"/>
    </row>
    <row r="67" spans="1:26" s="173" customFormat="1" ht="112.5">
      <c r="A67" s="142">
        <v>7</v>
      </c>
      <c r="B67" s="192" t="s">
        <v>309</v>
      </c>
      <c r="C67" s="185" t="s">
        <v>191</v>
      </c>
      <c r="D67" s="185"/>
      <c r="E67" s="142"/>
      <c r="F67" s="177" t="s">
        <v>494</v>
      </c>
      <c r="G67" s="146">
        <v>302800</v>
      </c>
      <c r="H67" s="146">
        <v>0</v>
      </c>
      <c r="I67" s="146">
        <v>250000</v>
      </c>
      <c r="J67" s="146">
        <v>52800</v>
      </c>
      <c r="K67" s="146">
        <v>0</v>
      </c>
      <c r="L67" s="178">
        <f t="shared" si="41"/>
        <v>79000</v>
      </c>
      <c r="M67" s="189"/>
      <c r="N67" s="146">
        <v>67000</v>
      </c>
      <c r="O67" s="189">
        <v>12000</v>
      </c>
      <c r="P67" s="178">
        <f t="shared" si="36"/>
        <v>79000</v>
      </c>
      <c r="Q67" s="178">
        <f t="shared" si="37"/>
        <v>0</v>
      </c>
      <c r="R67" s="178">
        <f t="shared" si="38"/>
        <v>67000</v>
      </c>
      <c r="S67" s="178">
        <f t="shared" si="39"/>
        <v>12000</v>
      </c>
      <c r="T67" s="178">
        <f t="shared" si="40"/>
        <v>80000</v>
      </c>
      <c r="U67" s="146">
        <v>0</v>
      </c>
      <c r="V67" s="146">
        <v>80000</v>
      </c>
      <c r="W67" s="146">
        <v>0</v>
      </c>
      <c r="X67" s="146">
        <v>0</v>
      </c>
      <c r="Y67" s="146">
        <v>0</v>
      </c>
      <c r="Z67" s="189"/>
    </row>
    <row r="68" spans="1:26" s="173" customFormat="1" ht="75">
      <c r="A68" s="142">
        <v>8</v>
      </c>
      <c r="B68" s="192" t="s">
        <v>310</v>
      </c>
      <c r="C68" s="185" t="s">
        <v>191</v>
      </c>
      <c r="D68" s="185">
        <v>0</v>
      </c>
      <c r="E68" s="142" t="s">
        <v>379</v>
      </c>
      <c r="F68" s="177" t="s">
        <v>495</v>
      </c>
      <c r="G68" s="146">
        <v>1900000</v>
      </c>
      <c r="H68" s="146">
        <v>0</v>
      </c>
      <c r="I68" s="146">
        <v>1485000</v>
      </c>
      <c r="J68" s="146">
        <v>415000</v>
      </c>
      <c r="K68" s="146">
        <v>0</v>
      </c>
      <c r="L68" s="178">
        <f t="shared" si="41"/>
        <v>515000</v>
      </c>
      <c r="M68" s="189"/>
      <c r="N68" s="146">
        <v>500000</v>
      </c>
      <c r="O68" s="189">
        <v>15000</v>
      </c>
      <c r="P68" s="178">
        <f t="shared" si="36"/>
        <v>515000</v>
      </c>
      <c r="Q68" s="178">
        <f t="shared" si="37"/>
        <v>0</v>
      </c>
      <c r="R68" s="178">
        <f t="shared" si="38"/>
        <v>500000</v>
      </c>
      <c r="S68" s="178">
        <f t="shared" si="39"/>
        <v>15000</v>
      </c>
      <c r="T68" s="178">
        <f t="shared" si="40"/>
        <v>210000</v>
      </c>
      <c r="U68" s="146">
        <v>0</v>
      </c>
      <c r="V68" s="146">
        <v>200000</v>
      </c>
      <c r="W68" s="146">
        <v>0</v>
      </c>
      <c r="X68" s="146">
        <v>0</v>
      </c>
      <c r="Y68" s="146">
        <v>10000</v>
      </c>
      <c r="Z68" s="189">
        <v>0</v>
      </c>
    </row>
    <row r="69" spans="1:26" s="173" customFormat="1" ht="37.5">
      <c r="A69" s="142">
        <v>9</v>
      </c>
      <c r="B69" s="192" t="s">
        <v>311</v>
      </c>
      <c r="C69" s="185" t="s">
        <v>191</v>
      </c>
      <c r="D69" s="185"/>
      <c r="E69" s="142"/>
      <c r="F69" s="177" t="s">
        <v>393</v>
      </c>
      <c r="G69" s="146">
        <v>228000</v>
      </c>
      <c r="H69" s="146">
        <v>0</v>
      </c>
      <c r="I69" s="146">
        <v>150000</v>
      </c>
      <c r="J69" s="146">
        <v>78000</v>
      </c>
      <c r="K69" s="146">
        <v>0</v>
      </c>
      <c r="L69" s="178">
        <f t="shared" si="41"/>
        <v>60000</v>
      </c>
      <c r="M69" s="189"/>
      <c r="N69" s="146">
        <v>60000</v>
      </c>
      <c r="O69" s="189">
        <v>0</v>
      </c>
      <c r="P69" s="178">
        <f t="shared" si="36"/>
        <v>60000</v>
      </c>
      <c r="Q69" s="178">
        <f t="shared" si="37"/>
        <v>0</v>
      </c>
      <c r="R69" s="178">
        <f t="shared" si="38"/>
        <v>60000</v>
      </c>
      <c r="S69" s="178">
        <f t="shared" si="39"/>
        <v>0</v>
      </c>
      <c r="T69" s="178">
        <f t="shared" si="40"/>
        <v>90000</v>
      </c>
      <c r="U69" s="146">
        <v>0</v>
      </c>
      <c r="V69" s="146">
        <v>90000</v>
      </c>
      <c r="W69" s="146">
        <v>0</v>
      </c>
      <c r="X69" s="146">
        <v>0</v>
      </c>
      <c r="Y69" s="146">
        <v>0</v>
      </c>
      <c r="Z69" s="189"/>
    </row>
    <row r="70" spans="1:26" s="173" customFormat="1" ht="150">
      <c r="A70" s="142">
        <v>10</v>
      </c>
      <c r="B70" s="192" t="s">
        <v>454</v>
      </c>
      <c r="C70" s="185" t="s">
        <v>191</v>
      </c>
      <c r="D70" s="185"/>
      <c r="E70" s="142"/>
      <c r="F70" s="177" t="s">
        <v>496</v>
      </c>
      <c r="G70" s="146">
        <v>558000</v>
      </c>
      <c r="H70" s="146">
        <v>0</v>
      </c>
      <c r="I70" s="146">
        <v>300000</v>
      </c>
      <c r="J70" s="146">
        <v>258000</v>
      </c>
      <c r="K70" s="146">
        <v>0</v>
      </c>
      <c r="L70" s="178">
        <f t="shared" si="41"/>
        <v>120000</v>
      </c>
      <c r="M70" s="189"/>
      <c r="N70" s="146">
        <v>120000</v>
      </c>
      <c r="O70" s="189">
        <v>0</v>
      </c>
      <c r="P70" s="178">
        <f t="shared" si="36"/>
        <v>120000</v>
      </c>
      <c r="Q70" s="178">
        <f t="shared" si="37"/>
        <v>0</v>
      </c>
      <c r="R70" s="178">
        <f t="shared" si="38"/>
        <v>120000</v>
      </c>
      <c r="S70" s="178">
        <f t="shared" si="39"/>
        <v>0</v>
      </c>
      <c r="T70" s="178">
        <f t="shared" si="40"/>
        <v>133740</v>
      </c>
      <c r="U70" s="146">
        <v>0</v>
      </c>
      <c r="V70" s="146">
        <v>133740</v>
      </c>
      <c r="W70" s="146">
        <v>0</v>
      </c>
      <c r="X70" s="146">
        <v>0</v>
      </c>
      <c r="Y70" s="146">
        <v>0</v>
      </c>
      <c r="Z70" s="189">
        <f>SUM(Z71:Z76)</f>
        <v>0</v>
      </c>
    </row>
    <row r="71" spans="1:26" s="173" customFormat="1" ht="37.5">
      <c r="A71" s="142">
        <v>11</v>
      </c>
      <c r="B71" s="192" t="s">
        <v>455</v>
      </c>
      <c r="C71" s="185" t="s">
        <v>191</v>
      </c>
      <c r="D71" s="142"/>
      <c r="E71" s="142"/>
      <c r="F71" s="177" t="s">
        <v>497</v>
      </c>
      <c r="G71" s="146">
        <v>242000</v>
      </c>
      <c r="H71" s="146">
        <v>0</v>
      </c>
      <c r="I71" s="146">
        <v>0</v>
      </c>
      <c r="J71" s="146">
        <v>242000</v>
      </c>
      <c r="K71" s="146">
        <v>0</v>
      </c>
      <c r="L71" s="178">
        <f t="shared" si="41"/>
        <v>48000</v>
      </c>
      <c r="M71" s="189"/>
      <c r="N71" s="146">
        <v>0</v>
      </c>
      <c r="O71" s="189">
        <v>48000</v>
      </c>
      <c r="P71" s="178">
        <f t="shared" si="36"/>
        <v>48000</v>
      </c>
      <c r="Q71" s="178">
        <f t="shared" si="37"/>
        <v>0</v>
      </c>
      <c r="R71" s="178">
        <f t="shared" si="38"/>
        <v>0</v>
      </c>
      <c r="S71" s="178">
        <f t="shared" si="39"/>
        <v>48000</v>
      </c>
      <c r="T71" s="178">
        <f t="shared" si="40"/>
        <v>20000</v>
      </c>
      <c r="U71" s="146">
        <v>0</v>
      </c>
      <c r="V71" s="146">
        <v>0</v>
      </c>
      <c r="W71" s="146">
        <v>5000</v>
      </c>
      <c r="X71" s="146">
        <v>0</v>
      </c>
      <c r="Y71" s="146">
        <v>15000</v>
      </c>
      <c r="Z71" s="189"/>
    </row>
    <row r="72" spans="1:26" s="173" customFormat="1" ht="37.5">
      <c r="A72" s="142">
        <v>12</v>
      </c>
      <c r="B72" s="192" t="s">
        <v>456</v>
      </c>
      <c r="C72" s="185" t="s">
        <v>191</v>
      </c>
      <c r="D72" s="142"/>
      <c r="E72" s="142"/>
      <c r="F72" s="177" t="s">
        <v>498</v>
      </c>
      <c r="G72" s="146">
        <v>180000</v>
      </c>
      <c r="H72" s="146">
        <v>0</v>
      </c>
      <c r="I72" s="146">
        <v>100000</v>
      </c>
      <c r="J72" s="146">
        <v>80000</v>
      </c>
      <c r="K72" s="146">
        <v>0</v>
      </c>
      <c r="L72" s="178">
        <f t="shared" si="41"/>
        <v>25000</v>
      </c>
      <c r="M72" s="189"/>
      <c r="N72" s="146">
        <v>25000</v>
      </c>
      <c r="O72" s="189">
        <v>0</v>
      </c>
      <c r="P72" s="178">
        <f t="shared" si="36"/>
        <v>25000</v>
      </c>
      <c r="Q72" s="178">
        <f t="shared" si="37"/>
        <v>0</v>
      </c>
      <c r="R72" s="178">
        <f t="shared" si="38"/>
        <v>25000</v>
      </c>
      <c r="S72" s="178">
        <f t="shared" si="39"/>
        <v>0</v>
      </c>
      <c r="T72" s="178">
        <f t="shared" si="40"/>
        <v>75000</v>
      </c>
      <c r="U72" s="146">
        <v>0</v>
      </c>
      <c r="V72" s="146">
        <v>75000</v>
      </c>
      <c r="W72" s="146">
        <v>0</v>
      </c>
      <c r="X72" s="146">
        <v>0</v>
      </c>
      <c r="Y72" s="146">
        <v>0</v>
      </c>
      <c r="Z72" s="189"/>
    </row>
    <row r="73" spans="1:26" s="173" customFormat="1" ht="37.5">
      <c r="A73" s="142">
        <v>13</v>
      </c>
      <c r="B73" s="192" t="s">
        <v>457</v>
      </c>
      <c r="C73" s="185" t="s">
        <v>191</v>
      </c>
      <c r="D73" s="142"/>
      <c r="E73" s="142"/>
      <c r="F73" s="177" t="s">
        <v>499</v>
      </c>
      <c r="G73" s="146">
        <v>115000</v>
      </c>
      <c r="H73" s="146">
        <v>0</v>
      </c>
      <c r="I73" s="146">
        <v>0</v>
      </c>
      <c r="J73" s="146">
        <v>115000</v>
      </c>
      <c r="K73" s="146">
        <v>0</v>
      </c>
      <c r="L73" s="178">
        <f t="shared" si="41"/>
        <v>13000</v>
      </c>
      <c r="M73" s="189"/>
      <c r="N73" s="146">
        <v>0</v>
      </c>
      <c r="O73" s="189">
        <v>13000</v>
      </c>
      <c r="P73" s="178">
        <f t="shared" si="36"/>
        <v>13000</v>
      </c>
      <c r="Q73" s="178">
        <f t="shared" si="37"/>
        <v>0</v>
      </c>
      <c r="R73" s="178">
        <f t="shared" si="38"/>
        <v>0</v>
      </c>
      <c r="S73" s="178">
        <f t="shared" si="39"/>
        <v>13000</v>
      </c>
      <c r="T73" s="178">
        <f t="shared" si="40"/>
        <v>20000</v>
      </c>
      <c r="U73" s="146">
        <v>0</v>
      </c>
      <c r="V73" s="146">
        <v>0</v>
      </c>
      <c r="W73" s="146">
        <v>5000</v>
      </c>
      <c r="X73" s="146">
        <v>0</v>
      </c>
      <c r="Y73" s="146">
        <v>15000</v>
      </c>
      <c r="Z73" s="189"/>
    </row>
    <row r="74" spans="1:26" s="137" customFormat="1" ht="36.75" customHeight="1">
      <c r="A74" s="169" t="s">
        <v>28</v>
      </c>
      <c r="B74" s="143" t="s">
        <v>312</v>
      </c>
      <c r="C74" s="200"/>
      <c r="D74" s="140"/>
      <c r="E74" s="140"/>
      <c r="F74" s="143"/>
      <c r="G74" s="144">
        <f>G75</f>
        <v>143639.28</v>
      </c>
      <c r="H74" s="144">
        <f aca="true" t="shared" si="42" ref="H74:S74">H75</f>
        <v>118920.6</v>
      </c>
      <c r="I74" s="144">
        <f t="shared" si="42"/>
      </c>
      <c r="J74" s="144">
        <f t="shared" si="42"/>
        <v>24718.68</v>
      </c>
      <c r="K74" s="144">
        <f t="shared" si="42"/>
        <v>0</v>
      </c>
      <c r="L74" s="144">
        <f t="shared" si="42"/>
        <v>111325</v>
      </c>
      <c r="M74" s="144">
        <f t="shared" si="42"/>
        <v>0</v>
      </c>
      <c r="N74" s="144">
        <f t="shared" si="42"/>
        <v>93591</v>
      </c>
      <c r="O74" s="144">
        <f t="shared" si="42"/>
        <v>17734</v>
      </c>
      <c r="P74" s="144">
        <f t="shared" si="42"/>
        <v>111325</v>
      </c>
      <c r="Q74" s="144">
        <f t="shared" si="42"/>
        <v>0</v>
      </c>
      <c r="R74" s="144">
        <f t="shared" si="42"/>
        <v>93591</v>
      </c>
      <c r="S74" s="144">
        <f t="shared" si="42"/>
        <v>17734</v>
      </c>
      <c r="T74" s="167">
        <f t="shared" si="40"/>
        <v>9054</v>
      </c>
      <c r="U74" s="144">
        <v>5554</v>
      </c>
      <c r="V74" s="144">
        <f>V75</f>
        <v>0</v>
      </c>
      <c r="W74" s="144">
        <f>W75</f>
        <v>0</v>
      </c>
      <c r="X74" s="144">
        <f>X75</f>
        <v>0</v>
      </c>
      <c r="Y74" s="144">
        <f>Y75</f>
        <v>3500</v>
      </c>
      <c r="Z74" s="184"/>
    </row>
    <row r="75" spans="1:26" s="173" customFormat="1" ht="187.5">
      <c r="A75" s="142">
        <v>1</v>
      </c>
      <c r="B75" s="192" t="s">
        <v>313</v>
      </c>
      <c r="C75" s="185" t="s">
        <v>191</v>
      </c>
      <c r="D75" s="142"/>
      <c r="E75" s="142"/>
      <c r="F75" s="177" t="s">
        <v>500</v>
      </c>
      <c r="G75" s="146">
        <v>143639.28</v>
      </c>
      <c r="H75" s="146">
        <v>118920.6</v>
      </c>
      <c r="I75" s="146" t="s">
        <v>380</v>
      </c>
      <c r="J75" s="146">
        <v>24718.68</v>
      </c>
      <c r="K75" s="146">
        <v>0</v>
      </c>
      <c r="L75" s="178">
        <f>SUM(M75:O75)</f>
        <v>111325</v>
      </c>
      <c r="M75" s="189"/>
      <c r="N75" s="146">
        <v>93591</v>
      </c>
      <c r="O75" s="189">
        <v>17734</v>
      </c>
      <c r="P75" s="178">
        <f>SUM(Q75:S75)</f>
        <v>111325</v>
      </c>
      <c r="Q75" s="178">
        <f>M75</f>
        <v>0</v>
      </c>
      <c r="R75" s="178">
        <f>N75</f>
        <v>93591</v>
      </c>
      <c r="S75" s="178">
        <f>O75</f>
        <v>17734</v>
      </c>
      <c r="T75" s="178">
        <f t="shared" si="40"/>
        <v>9054</v>
      </c>
      <c r="U75" s="146">
        <v>5554</v>
      </c>
      <c r="V75" s="146">
        <v>0</v>
      </c>
      <c r="W75" s="146">
        <v>0</v>
      </c>
      <c r="X75" s="146">
        <v>0</v>
      </c>
      <c r="Y75" s="146">
        <v>3500</v>
      </c>
      <c r="Z75" s="189"/>
    </row>
    <row r="76" spans="1:26" s="137" customFormat="1" ht="36" customHeight="1">
      <c r="A76" s="169" t="s">
        <v>29</v>
      </c>
      <c r="B76" s="143" t="s">
        <v>314</v>
      </c>
      <c r="C76" s="200"/>
      <c r="D76" s="140"/>
      <c r="E76" s="140"/>
      <c r="F76" s="143"/>
      <c r="G76" s="144">
        <f>G77</f>
        <v>55292</v>
      </c>
      <c r="H76" s="144">
        <f aca="true" t="shared" si="43" ref="H76:S76">H77</f>
        <v>0</v>
      </c>
      <c r="I76" s="144">
        <f t="shared" si="43"/>
        <v>0</v>
      </c>
      <c r="J76" s="144">
        <f t="shared" si="43"/>
        <v>55292</v>
      </c>
      <c r="K76" s="144">
        <f t="shared" si="43"/>
        <v>0</v>
      </c>
      <c r="L76" s="144">
        <f t="shared" si="43"/>
        <v>38573</v>
      </c>
      <c r="M76" s="144">
        <f t="shared" si="43"/>
        <v>0</v>
      </c>
      <c r="N76" s="144">
        <f t="shared" si="43"/>
        <v>0</v>
      </c>
      <c r="O76" s="144">
        <f t="shared" si="43"/>
        <v>38573</v>
      </c>
      <c r="P76" s="144">
        <f t="shared" si="43"/>
        <v>38573</v>
      </c>
      <c r="Q76" s="144">
        <f t="shared" si="43"/>
        <v>0</v>
      </c>
      <c r="R76" s="144">
        <f t="shared" si="43"/>
        <v>0</v>
      </c>
      <c r="S76" s="144">
        <f t="shared" si="43"/>
        <v>38573</v>
      </c>
      <c r="T76" s="167">
        <f>T77</f>
        <v>10000</v>
      </c>
      <c r="U76" s="167">
        <f aca="true" t="shared" si="44" ref="U76:Z76">U77</f>
        <v>0</v>
      </c>
      <c r="V76" s="167">
        <f t="shared" si="44"/>
        <v>0</v>
      </c>
      <c r="W76" s="167">
        <f t="shared" si="44"/>
        <v>10000</v>
      </c>
      <c r="X76" s="167">
        <f t="shared" si="44"/>
        <v>0</v>
      </c>
      <c r="Y76" s="167">
        <f t="shared" si="44"/>
        <v>0</v>
      </c>
      <c r="Z76" s="167">
        <f t="shared" si="44"/>
        <v>0</v>
      </c>
    </row>
    <row r="77" spans="1:26" s="173" customFormat="1" ht="48" customHeight="1">
      <c r="A77" s="142">
        <v>1</v>
      </c>
      <c r="B77" s="192" t="s">
        <v>315</v>
      </c>
      <c r="C77" s="185" t="s">
        <v>191</v>
      </c>
      <c r="D77" s="185"/>
      <c r="E77" s="142"/>
      <c r="F77" s="177" t="s">
        <v>394</v>
      </c>
      <c r="G77" s="146">
        <v>55292</v>
      </c>
      <c r="H77" s="146">
        <v>0</v>
      </c>
      <c r="I77" s="146">
        <v>0</v>
      </c>
      <c r="J77" s="146">
        <v>55292</v>
      </c>
      <c r="K77" s="146">
        <v>0</v>
      </c>
      <c r="L77" s="178">
        <f>SUM(M77:O77)</f>
        <v>38573</v>
      </c>
      <c r="M77" s="189"/>
      <c r="N77" s="146">
        <v>0</v>
      </c>
      <c r="O77" s="189">
        <v>38573</v>
      </c>
      <c r="P77" s="178">
        <f>SUM(Q77:S77)</f>
        <v>38573</v>
      </c>
      <c r="Q77" s="178">
        <f>M77</f>
        <v>0</v>
      </c>
      <c r="R77" s="178">
        <f>N77</f>
        <v>0</v>
      </c>
      <c r="S77" s="178">
        <f>O77</f>
        <v>38573</v>
      </c>
      <c r="T77" s="189">
        <f>SUM(U77:Z77)</f>
        <v>10000</v>
      </c>
      <c r="U77" s="146">
        <v>0</v>
      </c>
      <c r="V77" s="146">
        <v>0</v>
      </c>
      <c r="W77" s="146">
        <v>10000</v>
      </c>
      <c r="X77" s="146">
        <v>0</v>
      </c>
      <c r="Y77" s="146">
        <v>0</v>
      </c>
      <c r="Z77" s="189">
        <f>SUM(Z78:Z81)</f>
        <v>0</v>
      </c>
    </row>
    <row r="78" spans="1:26" s="137" customFormat="1" ht="46.5" customHeight="1">
      <c r="A78" s="169" t="s">
        <v>30</v>
      </c>
      <c r="B78" s="143" t="s">
        <v>535</v>
      </c>
      <c r="C78" s="190"/>
      <c r="D78" s="190"/>
      <c r="E78" s="140"/>
      <c r="F78" s="143">
        <v>0</v>
      </c>
      <c r="G78" s="144">
        <f>G79</f>
        <v>526600</v>
      </c>
      <c r="H78" s="144">
        <f aca="true" t="shared" si="45" ref="H78:S78">H79</f>
        <v>0</v>
      </c>
      <c r="I78" s="144">
        <f t="shared" si="45"/>
        <v>95000</v>
      </c>
      <c r="J78" s="144">
        <f t="shared" si="45"/>
        <v>431600</v>
      </c>
      <c r="K78" s="144">
        <f t="shared" si="45"/>
        <v>0</v>
      </c>
      <c r="L78" s="144">
        <f t="shared" si="45"/>
        <v>226604</v>
      </c>
      <c r="M78" s="144">
        <f t="shared" si="45"/>
        <v>0</v>
      </c>
      <c r="N78" s="144">
        <f t="shared" si="45"/>
        <v>95000</v>
      </c>
      <c r="O78" s="144">
        <f t="shared" si="45"/>
        <v>131604</v>
      </c>
      <c r="P78" s="144">
        <f t="shared" si="45"/>
        <v>226604</v>
      </c>
      <c r="Q78" s="144">
        <f t="shared" si="45"/>
        <v>0</v>
      </c>
      <c r="R78" s="144">
        <f t="shared" si="45"/>
        <v>95000</v>
      </c>
      <c r="S78" s="144">
        <f t="shared" si="45"/>
        <v>131604</v>
      </c>
      <c r="T78" s="167">
        <f>SUM(U78:Z78)</f>
        <v>50000</v>
      </c>
      <c r="U78" s="144">
        <v>0</v>
      </c>
      <c r="V78" s="144">
        <f>V79</f>
        <v>0</v>
      </c>
      <c r="W78" s="144">
        <f>W79</f>
        <v>16270</v>
      </c>
      <c r="X78" s="144">
        <f>X79</f>
        <v>0</v>
      </c>
      <c r="Y78" s="144">
        <f>Y79</f>
        <v>33730</v>
      </c>
      <c r="Z78" s="184"/>
    </row>
    <row r="79" spans="1:26" s="173" customFormat="1" ht="156.75" customHeight="1">
      <c r="A79" s="142">
        <v>1</v>
      </c>
      <c r="B79" s="192" t="s">
        <v>212</v>
      </c>
      <c r="C79" s="185" t="s">
        <v>191</v>
      </c>
      <c r="D79" s="185"/>
      <c r="E79" s="142"/>
      <c r="F79" s="177" t="s">
        <v>501</v>
      </c>
      <c r="G79" s="146">
        <v>526600</v>
      </c>
      <c r="H79" s="146">
        <v>0</v>
      </c>
      <c r="I79" s="146">
        <v>95000</v>
      </c>
      <c r="J79" s="146">
        <v>431600</v>
      </c>
      <c r="K79" s="146">
        <v>0</v>
      </c>
      <c r="L79" s="178">
        <f>SUM(M79:O79)</f>
        <v>226604</v>
      </c>
      <c r="M79" s="189"/>
      <c r="N79" s="146">
        <v>95000</v>
      </c>
      <c r="O79" s="189">
        <v>131604</v>
      </c>
      <c r="P79" s="178">
        <f>SUM(Q79:S79)</f>
        <v>226604</v>
      </c>
      <c r="Q79" s="178">
        <f>M79</f>
        <v>0</v>
      </c>
      <c r="R79" s="178">
        <f>N79</f>
        <v>95000</v>
      </c>
      <c r="S79" s="178">
        <f>O79</f>
        <v>131604</v>
      </c>
      <c r="T79" s="178">
        <f>SUM(U79:Z79)</f>
        <v>50000</v>
      </c>
      <c r="U79" s="146">
        <v>0</v>
      </c>
      <c r="V79" s="146">
        <v>0</v>
      </c>
      <c r="W79" s="146">
        <v>16270</v>
      </c>
      <c r="X79" s="146">
        <v>0</v>
      </c>
      <c r="Y79" s="146">
        <v>33730</v>
      </c>
      <c r="Z79" s="189"/>
    </row>
    <row r="80" spans="1:26" s="173" customFormat="1" ht="37.5">
      <c r="A80" s="169" t="s">
        <v>31</v>
      </c>
      <c r="B80" s="143" t="s">
        <v>316</v>
      </c>
      <c r="C80" s="185"/>
      <c r="D80" s="185"/>
      <c r="E80" s="142"/>
      <c r="F80" s="143"/>
      <c r="G80" s="144">
        <f>SUM(G81:G82)</f>
        <v>633161</v>
      </c>
      <c r="H80" s="144">
        <f aca="true" t="shared" si="46" ref="H80:S80">SUM(H81:H82)</f>
        <v>0</v>
      </c>
      <c r="I80" s="144">
        <f t="shared" si="46"/>
        <v>0</v>
      </c>
      <c r="J80" s="144">
        <f t="shared" si="46"/>
        <v>633161</v>
      </c>
      <c r="K80" s="144">
        <f t="shared" si="46"/>
        <v>0</v>
      </c>
      <c r="L80" s="144">
        <f t="shared" si="46"/>
        <v>138711</v>
      </c>
      <c r="M80" s="144">
        <f t="shared" si="46"/>
        <v>0</v>
      </c>
      <c r="N80" s="144">
        <f t="shared" si="46"/>
        <v>0</v>
      </c>
      <c r="O80" s="144">
        <f t="shared" si="46"/>
        <v>138711</v>
      </c>
      <c r="P80" s="144">
        <f t="shared" si="46"/>
        <v>138711</v>
      </c>
      <c r="Q80" s="144">
        <f t="shared" si="46"/>
        <v>0</v>
      </c>
      <c r="R80" s="144">
        <f t="shared" si="46"/>
        <v>0</v>
      </c>
      <c r="S80" s="144">
        <f t="shared" si="46"/>
        <v>138711</v>
      </c>
      <c r="T80" s="178">
        <f>T81+T82</f>
        <v>30000</v>
      </c>
      <c r="U80" s="178">
        <f aca="true" t="shared" si="47" ref="U80:Z80">U81+U82</f>
        <v>0</v>
      </c>
      <c r="V80" s="178">
        <f t="shared" si="47"/>
        <v>0</v>
      </c>
      <c r="W80" s="178">
        <f t="shared" si="47"/>
        <v>22000</v>
      </c>
      <c r="X80" s="178">
        <f t="shared" si="47"/>
        <v>0</v>
      </c>
      <c r="Y80" s="178">
        <f t="shared" si="47"/>
        <v>8000</v>
      </c>
      <c r="Z80" s="178">
        <f t="shared" si="47"/>
        <v>0</v>
      </c>
    </row>
    <row r="81" spans="1:26" s="173" customFormat="1" ht="66">
      <c r="A81" s="142">
        <v>1</v>
      </c>
      <c r="B81" s="192" t="s">
        <v>317</v>
      </c>
      <c r="C81" s="185" t="s">
        <v>191</v>
      </c>
      <c r="D81" s="185"/>
      <c r="E81" s="142"/>
      <c r="F81" s="199" t="s">
        <v>502</v>
      </c>
      <c r="G81" s="146">
        <v>433161</v>
      </c>
      <c r="H81" s="146">
        <v>0</v>
      </c>
      <c r="I81" s="146">
        <v>0</v>
      </c>
      <c r="J81" s="146">
        <v>433161</v>
      </c>
      <c r="K81" s="146">
        <v>0</v>
      </c>
      <c r="L81" s="178">
        <f>SUM(M81:O81)</f>
        <v>99884</v>
      </c>
      <c r="M81" s="189"/>
      <c r="N81" s="146">
        <v>0</v>
      </c>
      <c r="O81" s="189">
        <v>99884</v>
      </c>
      <c r="P81" s="178">
        <f>SUM(Q81:S81)</f>
        <v>99884</v>
      </c>
      <c r="Q81" s="178">
        <f aca="true" t="shared" si="48" ref="Q81:S82">M81</f>
        <v>0</v>
      </c>
      <c r="R81" s="178">
        <f t="shared" si="48"/>
        <v>0</v>
      </c>
      <c r="S81" s="178">
        <f t="shared" si="48"/>
        <v>99884</v>
      </c>
      <c r="T81" s="178">
        <f>SUM(U81:Z81)</f>
        <v>5000</v>
      </c>
      <c r="U81" s="146">
        <v>0</v>
      </c>
      <c r="V81" s="146">
        <v>0</v>
      </c>
      <c r="W81" s="146">
        <v>2000</v>
      </c>
      <c r="X81" s="146">
        <v>0</v>
      </c>
      <c r="Y81" s="146">
        <v>3000</v>
      </c>
      <c r="Z81" s="189"/>
    </row>
    <row r="82" spans="1:26" s="173" customFormat="1" ht="37.5">
      <c r="A82" s="142">
        <v>2</v>
      </c>
      <c r="B82" s="192" t="s">
        <v>318</v>
      </c>
      <c r="C82" s="185" t="s">
        <v>191</v>
      </c>
      <c r="D82" s="185"/>
      <c r="E82" s="142"/>
      <c r="F82" s="199" t="s">
        <v>503</v>
      </c>
      <c r="G82" s="146">
        <v>200000</v>
      </c>
      <c r="H82" s="146">
        <v>0</v>
      </c>
      <c r="I82" s="146">
        <v>0</v>
      </c>
      <c r="J82" s="146">
        <v>200000</v>
      </c>
      <c r="K82" s="146">
        <v>0</v>
      </c>
      <c r="L82" s="178">
        <f>SUM(M82:O82)</f>
        <v>38827</v>
      </c>
      <c r="M82" s="189"/>
      <c r="N82" s="146">
        <v>0</v>
      </c>
      <c r="O82" s="189">
        <v>38827</v>
      </c>
      <c r="P82" s="178">
        <f>SUM(Q82:S82)</f>
        <v>38827</v>
      </c>
      <c r="Q82" s="178">
        <f t="shared" si="48"/>
        <v>0</v>
      </c>
      <c r="R82" s="178">
        <f t="shared" si="48"/>
        <v>0</v>
      </c>
      <c r="S82" s="178">
        <f t="shared" si="48"/>
        <v>38827</v>
      </c>
      <c r="T82" s="178">
        <f>SUM(U82:Z82)</f>
        <v>25000</v>
      </c>
      <c r="U82" s="146">
        <v>0</v>
      </c>
      <c r="V82" s="146">
        <v>0</v>
      </c>
      <c r="W82" s="146">
        <v>20000</v>
      </c>
      <c r="X82" s="146">
        <v>0</v>
      </c>
      <c r="Y82" s="146">
        <v>5000</v>
      </c>
      <c r="Z82" s="189">
        <f>SUM(Z83:Z88)</f>
        <v>0</v>
      </c>
    </row>
    <row r="83" spans="1:26" s="173" customFormat="1" ht="37.5" customHeight="1">
      <c r="A83" s="169" t="s">
        <v>32</v>
      </c>
      <c r="B83" s="143" t="s">
        <v>293</v>
      </c>
      <c r="C83" s="198"/>
      <c r="D83" s="198"/>
      <c r="E83" s="142"/>
      <c r="F83" s="143"/>
      <c r="G83" s="144">
        <f>G84</f>
        <v>40000</v>
      </c>
      <c r="H83" s="144">
        <f aca="true" t="shared" si="49" ref="H83:Z83">H84</f>
        <v>0</v>
      </c>
      <c r="I83" s="144">
        <f t="shared" si="49"/>
        <v>0</v>
      </c>
      <c r="J83" s="144">
        <f t="shared" si="49"/>
        <v>20000</v>
      </c>
      <c r="K83" s="144">
        <f t="shared" si="49"/>
        <v>20000</v>
      </c>
      <c r="L83" s="144">
        <f t="shared" si="49"/>
        <v>10262.9</v>
      </c>
      <c r="M83" s="144">
        <f t="shared" si="49"/>
        <v>0</v>
      </c>
      <c r="N83" s="144">
        <f t="shared" si="49"/>
        <v>0</v>
      </c>
      <c r="O83" s="144">
        <f t="shared" si="49"/>
        <v>10262.9</v>
      </c>
      <c r="P83" s="144">
        <f t="shared" si="49"/>
        <v>10262.9</v>
      </c>
      <c r="Q83" s="144">
        <f t="shared" si="49"/>
        <v>0</v>
      </c>
      <c r="R83" s="144">
        <f t="shared" si="49"/>
        <v>0</v>
      </c>
      <c r="S83" s="144">
        <f t="shared" si="49"/>
        <v>10262.9</v>
      </c>
      <c r="T83" s="144">
        <f t="shared" si="49"/>
        <v>9000</v>
      </c>
      <c r="U83" s="144">
        <f t="shared" si="49"/>
        <v>0</v>
      </c>
      <c r="V83" s="144">
        <f t="shared" si="49"/>
        <v>0</v>
      </c>
      <c r="W83" s="144">
        <f t="shared" si="49"/>
        <v>5000</v>
      </c>
      <c r="X83" s="144">
        <f t="shared" si="49"/>
        <v>0</v>
      </c>
      <c r="Y83" s="144">
        <f t="shared" si="49"/>
        <v>4000</v>
      </c>
      <c r="Z83" s="144">
        <f t="shared" si="49"/>
        <v>0</v>
      </c>
    </row>
    <row r="84" spans="1:26" s="173" customFormat="1" ht="66">
      <c r="A84" s="142">
        <v>1</v>
      </c>
      <c r="B84" s="192" t="s">
        <v>197</v>
      </c>
      <c r="C84" s="198" t="s">
        <v>193</v>
      </c>
      <c r="D84" s="198"/>
      <c r="E84" s="142"/>
      <c r="F84" s="199" t="s">
        <v>504</v>
      </c>
      <c r="G84" s="146">
        <v>40000</v>
      </c>
      <c r="H84" s="146">
        <v>0</v>
      </c>
      <c r="I84" s="146">
        <v>0</v>
      </c>
      <c r="J84" s="146">
        <v>20000</v>
      </c>
      <c r="K84" s="146">
        <v>20000</v>
      </c>
      <c r="L84" s="178">
        <f>SUM(M84:O84)</f>
        <v>10262.9</v>
      </c>
      <c r="M84" s="189"/>
      <c r="N84" s="146">
        <v>0</v>
      </c>
      <c r="O84" s="189">
        <v>10262.9</v>
      </c>
      <c r="P84" s="178">
        <f>SUM(Q84:S84)</f>
        <v>10262.9</v>
      </c>
      <c r="Q84" s="178">
        <f>M84</f>
        <v>0</v>
      </c>
      <c r="R84" s="178">
        <f>N84</f>
        <v>0</v>
      </c>
      <c r="S84" s="178">
        <f>O84</f>
        <v>10262.9</v>
      </c>
      <c r="T84" s="178">
        <f>SUM(U84:Z84)</f>
        <v>9000</v>
      </c>
      <c r="U84" s="146">
        <v>0</v>
      </c>
      <c r="V84" s="146">
        <v>0</v>
      </c>
      <c r="W84" s="146">
        <v>5000</v>
      </c>
      <c r="X84" s="146">
        <v>0</v>
      </c>
      <c r="Y84" s="146">
        <v>4000</v>
      </c>
      <c r="Z84" s="189"/>
    </row>
    <row r="85" spans="1:26" s="137" customFormat="1" ht="37.5">
      <c r="A85" s="169" t="s">
        <v>387</v>
      </c>
      <c r="B85" s="143" t="s">
        <v>319</v>
      </c>
      <c r="C85" s="197"/>
      <c r="D85" s="197"/>
      <c r="E85" s="140"/>
      <c r="F85" s="143"/>
      <c r="G85" s="144">
        <f>G86</f>
        <v>79000</v>
      </c>
      <c r="H85" s="144">
        <f aca="true" t="shared" si="50" ref="H85:Z85">H86</f>
        <v>0</v>
      </c>
      <c r="I85" s="144">
        <f t="shared" si="50"/>
        <v>0</v>
      </c>
      <c r="J85" s="144">
        <f t="shared" si="50"/>
        <v>55300</v>
      </c>
      <c r="K85" s="144">
        <f t="shared" si="50"/>
        <v>23700</v>
      </c>
      <c r="L85" s="144">
        <f t="shared" si="50"/>
        <v>25089</v>
      </c>
      <c r="M85" s="144">
        <f t="shared" si="50"/>
        <v>0</v>
      </c>
      <c r="N85" s="144">
        <f t="shared" si="50"/>
        <v>0</v>
      </c>
      <c r="O85" s="144">
        <f t="shared" si="50"/>
        <v>25089</v>
      </c>
      <c r="P85" s="144">
        <f t="shared" si="50"/>
        <v>25089</v>
      </c>
      <c r="Q85" s="144">
        <f t="shared" si="50"/>
        <v>0</v>
      </c>
      <c r="R85" s="144">
        <f t="shared" si="50"/>
        <v>0</v>
      </c>
      <c r="S85" s="144">
        <f t="shared" si="50"/>
        <v>25089</v>
      </c>
      <c r="T85" s="144">
        <f t="shared" si="50"/>
        <v>10000</v>
      </c>
      <c r="U85" s="144">
        <f t="shared" si="50"/>
        <v>0</v>
      </c>
      <c r="V85" s="144">
        <f t="shared" si="50"/>
        <v>0</v>
      </c>
      <c r="W85" s="144">
        <f t="shared" si="50"/>
        <v>5000</v>
      </c>
      <c r="X85" s="144">
        <f t="shared" si="50"/>
        <v>0</v>
      </c>
      <c r="Y85" s="144">
        <f t="shared" si="50"/>
        <v>5000</v>
      </c>
      <c r="Z85" s="144">
        <f t="shared" si="50"/>
        <v>0</v>
      </c>
    </row>
    <row r="86" spans="1:26" s="173" customFormat="1" ht="37.5">
      <c r="A86" s="142">
        <v>1</v>
      </c>
      <c r="B86" s="192" t="s">
        <v>458</v>
      </c>
      <c r="C86" s="198" t="s">
        <v>192</v>
      </c>
      <c r="D86" s="198"/>
      <c r="E86" s="142"/>
      <c r="F86" s="177" t="s">
        <v>505</v>
      </c>
      <c r="G86" s="146">
        <v>79000</v>
      </c>
      <c r="H86" s="146">
        <v>0</v>
      </c>
      <c r="I86" s="146">
        <v>0</v>
      </c>
      <c r="J86" s="146">
        <v>55300</v>
      </c>
      <c r="K86" s="146">
        <v>23700</v>
      </c>
      <c r="L86" s="178">
        <f>SUM(M86:O86)</f>
        <v>25089</v>
      </c>
      <c r="M86" s="189"/>
      <c r="N86" s="146">
        <v>0</v>
      </c>
      <c r="O86" s="189">
        <v>25089</v>
      </c>
      <c r="P86" s="178">
        <f>SUM(Q86:S86)</f>
        <v>25089</v>
      </c>
      <c r="Q86" s="178">
        <f>M86</f>
        <v>0</v>
      </c>
      <c r="R86" s="178">
        <f>N86</f>
        <v>0</v>
      </c>
      <c r="S86" s="178">
        <f>O86</f>
        <v>25089</v>
      </c>
      <c r="T86" s="178">
        <f>SUM(U86:Z86)</f>
        <v>10000</v>
      </c>
      <c r="U86" s="146">
        <v>0</v>
      </c>
      <c r="V86" s="146">
        <v>0</v>
      </c>
      <c r="W86" s="146">
        <v>5000</v>
      </c>
      <c r="X86" s="146">
        <v>0</v>
      </c>
      <c r="Y86" s="146">
        <v>5000</v>
      </c>
      <c r="Z86" s="189"/>
    </row>
    <row r="87" spans="1:26" s="173" customFormat="1" ht="18.75">
      <c r="A87" s="169" t="s">
        <v>390</v>
      </c>
      <c r="B87" s="143" t="s">
        <v>320</v>
      </c>
      <c r="C87" s="198"/>
      <c r="D87" s="198"/>
      <c r="E87" s="142"/>
      <c r="F87" s="143"/>
      <c r="G87" s="144">
        <f>G88</f>
        <v>2925</v>
      </c>
      <c r="H87" s="144">
        <f aca="true" t="shared" si="51" ref="H87:Z87">H88</f>
        <v>0</v>
      </c>
      <c r="I87" s="144">
        <f t="shared" si="51"/>
        <v>0</v>
      </c>
      <c r="J87" s="144">
        <f t="shared" si="51"/>
        <v>2925</v>
      </c>
      <c r="K87" s="144">
        <f t="shared" si="51"/>
        <v>0</v>
      </c>
      <c r="L87" s="144">
        <f t="shared" si="51"/>
        <v>0</v>
      </c>
      <c r="M87" s="144">
        <f t="shared" si="51"/>
        <v>0</v>
      </c>
      <c r="N87" s="144">
        <f t="shared" si="51"/>
        <v>0</v>
      </c>
      <c r="O87" s="144">
        <f t="shared" si="51"/>
        <v>0</v>
      </c>
      <c r="P87" s="144">
        <f t="shared" si="51"/>
        <v>0</v>
      </c>
      <c r="Q87" s="144">
        <f t="shared" si="51"/>
        <v>0</v>
      </c>
      <c r="R87" s="144">
        <f t="shared" si="51"/>
        <v>0</v>
      </c>
      <c r="S87" s="144">
        <f t="shared" si="51"/>
        <v>0</v>
      </c>
      <c r="T87" s="144">
        <f t="shared" si="51"/>
        <v>500</v>
      </c>
      <c r="U87" s="144">
        <f t="shared" si="51"/>
        <v>0</v>
      </c>
      <c r="V87" s="144">
        <f t="shared" si="51"/>
        <v>0</v>
      </c>
      <c r="W87" s="144">
        <f t="shared" si="51"/>
        <v>500</v>
      </c>
      <c r="X87" s="144">
        <f t="shared" si="51"/>
        <v>0</v>
      </c>
      <c r="Y87" s="144">
        <f t="shared" si="51"/>
        <v>0</v>
      </c>
      <c r="Z87" s="144">
        <f t="shared" si="51"/>
        <v>0</v>
      </c>
    </row>
    <row r="88" spans="1:26" s="173" customFormat="1" ht="37.5">
      <c r="A88" s="142">
        <v>1</v>
      </c>
      <c r="B88" s="192" t="s">
        <v>459</v>
      </c>
      <c r="C88" s="198" t="s">
        <v>201</v>
      </c>
      <c r="D88" s="198"/>
      <c r="E88" s="142"/>
      <c r="F88" s="177" t="s">
        <v>506</v>
      </c>
      <c r="G88" s="146">
        <v>2925</v>
      </c>
      <c r="H88" s="146">
        <v>0</v>
      </c>
      <c r="I88" s="146">
        <v>0</v>
      </c>
      <c r="J88" s="146">
        <v>2925</v>
      </c>
      <c r="K88" s="146">
        <v>0</v>
      </c>
      <c r="L88" s="178">
        <f>SUM(M88:O88)</f>
        <v>0</v>
      </c>
      <c r="M88" s="189"/>
      <c r="N88" s="146">
        <v>0</v>
      </c>
      <c r="O88" s="189">
        <v>0</v>
      </c>
      <c r="P88" s="178">
        <f>SUM(Q88:S88)</f>
        <v>0</v>
      </c>
      <c r="Q88" s="178">
        <f>M88</f>
        <v>0</v>
      </c>
      <c r="R88" s="178">
        <f>N88</f>
        <v>0</v>
      </c>
      <c r="S88" s="178">
        <f>O88</f>
        <v>0</v>
      </c>
      <c r="T88" s="178">
        <f>SUM(U88:Z88)</f>
        <v>500</v>
      </c>
      <c r="U88" s="146">
        <v>0</v>
      </c>
      <c r="V88" s="146">
        <v>0</v>
      </c>
      <c r="W88" s="146">
        <v>500</v>
      </c>
      <c r="X88" s="146">
        <v>0</v>
      </c>
      <c r="Y88" s="146">
        <v>0</v>
      </c>
      <c r="Z88" s="189"/>
    </row>
    <row r="89" spans="1:26" s="173" customFormat="1" ht="41.25" customHeight="1">
      <c r="A89" s="169" t="s">
        <v>460</v>
      </c>
      <c r="B89" s="143" t="s">
        <v>321</v>
      </c>
      <c r="C89" s="198"/>
      <c r="D89" s="198"/>
      <c r="E89" s="142"/>
      <c r="F89" s="143"/>
      <c r="G89" s="144">
        <f>G90+G91</f>
        <v>87818</v>
      </c>
      <c r="H89" s="144">
        <f aca="true" t="shared" si="52" ref="H89:Z89">H90+H91</f>
        <v>0</v>
      </c>
      <c r="I89" s="144">
        <f t="shared" si="52"/>
        <v>13226</v>
      </c>
      <c r="J89" s="144">
        <f t="shared" si="52"/>
        <v>74592</v>
      </c>
      <c r="K89" s="144">
        <f t="shared" si="52"/>
        <v>0</v>
      </c>
      <c r="L89" s="144">
        <f t="shared" si="52"/>
        <v>35013</v>
      </c>
      <c r="M89" s="144">
        <f t="shared" si="52"/>
        <v>0</v>
      </c>
      <c r="N89" s="144">
        <f t="shared" si="52"/>
        <v>13226</v>
      </c>
      <c r="O89" s="144">
        <f t="shared" si="52"/>
        <v>21787</v>
      </c>
      <c r="P89" s="144">
        <f t="shared" si="52"/>
        <v>35013</v>
      </c>
      <c r="Q89" s="144">
        <f t="shared" si="52"/>
        <v>0</v>
      </c>
      <c r="R89" s="144">
        <f t="shared" si="52"/>
        <v>13226</v>
      </c>
      <c r="S89" s="144">
        <f t="shared" si="52"/>
        <v>21787</v>
      </c>
      <c r="T89" s="144">
        <f t="shared" si="52"/>
        <v>21013</v>
      </c>
      <c r="U89" s="144">
        <f t="shared" si="52"/>
        <v>0</v>
      </c>
      <c r="V89" s="144">
        <f t="shared" si="52"/>
        <v>0</v>
      </c>
      <c r="W89" s="144">
        <f t="shared" si="52"/>
        <v>11013</v>
      </c>
      <c r="X89" s="144">
        <f t="shared" si="52"/>
        <v>0</v>
      </c>
      <c r="Y89" s="144">
        <f t="shared" si="52"/>
        <v>10000</v>
      </c>
      <c r="Z89" s="144">
        <f t="shared" si="52"/>
        <v>0</v>
      </c>
    </row>
    <row r="90" spans="1:26" s="173" customFormat="1" ht="56.25">
      <c r="A90" s="142">
        <v>1</v>
      </c>
      <c r="B90" s="192" t="s">
        <v>322</v>
      </c>
      <c r="C90" s="201" t="s">
        <v>201</v>
      </c>
      <c r="D90" s="198"/>
      <c r="E90" s="142"/>
      <c r="F90" s="177" t="s">
        <v>395</v>
      </c>
      <c r="G90" s="146">
        <v>27818</v>
      </c>
      <c r="H90" s="146">
        <v>0</v>
      </c>
      <c r="I90" s="146">
        <v>13226</v>
      </c>
      <c r="J90" s="146">
        <v>14592</v>
      </c>
      <c r="K90" s="146">
        <v>0</v>
      </c>
      <c r="L90" s="178">
        <f>SUM(M90:O90)</f>
        <v>18226</v>
      </c>
      <c r="M90" s="189"/>
      <c r="N90" s="146">
        <v>13226</v>
      </c>
      <c r="O90" s="189">
        <v>5000</v>
      </c>
      <c r="P90" s="178">
        <f>SUM(Q90:S90)</f>
        <v>18226</v>
      </c>
      <c r="Q90" s="178">
        <f aca="true" t="shared" si="53" ref="Q90:S91">M90</f>
        <v>0</v>
      </c>
      <c r="R90" s="178">
        <f t="shared" si="53"/>
        <v>13226</v>
      </c>
      <c r="S90" s="178">
        <f t="shared" si="53"/>
        <v>5000</v>
      </c>
      <c r="T90" s="178">
        <f>SUM(U90:Z90)</f>
        <v>6013</v>
      </c>
      <c r="U90" s="146">
        <v>0</v>
      </c>
      <c r="V90" s="146">
        <v>0</v>
      </c>
      <c r="W90" s="146">
        <v>6013</v>
      </c>
      <c r="X90" s="146">
        <v>0</v>
      </c>
      <c r="Y90" s="146">
        <v>0</v>
      </c>
      <c r="Z90" s="189"/>
    </row>
    <row r="91" spans="1:26" s="173" customFormat="1" ht="37.5">
      <c r="A91" s="142">
        <v>2</v>
      </c>
      <c r="B91" s="192" t="s">
        <v>323</v>
      </c>
      <c r="C91" s="201" t="s">
        <v>201</v>
      </c>
      <c r="D91" s="198"/>
      <c r="E91" s="142"/>
      <c r="F91" s="177" t="s">
        <v>396</v>
      </c>
      <c r="G91" s="146">
        <v>60000</v>
      </c>
      <c r="H91" s="146">
        <v>0</v>
      </c>
      <c r="I91" s="146">
        <v>0</v>
      </c>
      <c r="J91" s="146">
        <v>60000</v>
      </c>
      <c r="K91" s="146">
        <v>0</v>
      </c>
      <c r="L91" s="178">
        <f>SUM(M91:O91)</f>
        <v>16787</v>
      </c>
      <c r="M91" s="189"/>
      <c r="N91" s="146">
        <v>0</v>
      </c>
      <c r="O91" s="189">
        <v>16787</v>
      </c>
      <c r="P91" s="178">
        <f>SUM(Q91:S91)</f>
        <v>16787</v>
      </c>
      <c r="Q91" s="178">
        <f t="shared" si="53"/>
        <v>0</v>
      </c>
      <c r="R91" s="178">
        <f t="shared" si="53"/>
        <v>0</v>
      </c>
      <c r="S91" s="178">
        <f t="shared" si="53"/>
        <v>16787</v>
      </c>
      <c r="T91" s="178">
        <f>SUM(U91:Z91)</f>
        <v>15000</v>
      </c>
      <c r="U91" s="146">
        <v>0</v>
      </c>
      <c r="V91" s="146">
        <v>0</v>
      </c>
      <c r="W91" s="146">
        <v>5000</v>
      </c>
      <c r="X91" s="146">
        <v>0</v>
      </c>
      <c r="Y91" s="146">
        <v>10000</v>
      </c>
      <c r="Z91" s="189">
        <f>SUM(Z92)</f>
        <v>0</v>
      </c>
    </row>
    <row r="92" spans="1:26" s="173" customFormat="1" ht="47.25" customHeight="1">
      <c r="A92" s="169" t="s">
        <v>214</v>
      </c>
      <c r="B92" s="143" t="s">
        <v>324</v>
      </c>
      <c r="C92" s="201"/>
      <c r="D92" s="185"/>
      <c r="E92" s="142"/>
      <c r="F92" s="143">
        <v>0</v>
      </c>
      <c r="G92" s="144">
        <f>G93+G94+G95</f>
        <v>193700</v>
      </c>
      <c r="H92" s="144">
        <f aca="true" t="shared" si="54" ref="H92:Y92">H93+H94+H95</f>
        <v>0</v>
      </c>
      <c r="I92" s="144">
        <f t="shared" si="54"/>
        <v>0</v>
      </c>
      <c r="J92" s="144">
        <f t="shared" si="54"/>
        <v>127600</v>
      </c>
      <c r="K92" s="144">
        <f t="shared" si="54"/>
        <v>66100</v>
      </c>
      <c r="L92" s="144">
        <f t="shared" si="54"/>
        <v>109315.814</v>
      </c>
      <c r="M92" s="144">
        <f t="shared" si="54"/>
        <v>0</v>
      </c>
      <c r="N92" s="144">
        <f t="shared" si="54"/>
        <v>0</v>
      </c>
      <c r="O92" s="144">
        <f t="shared" si="54"/>
        <v>109315.814</v>
      </c>
      <c r="P92" s="144">
        <f t="shared" si="54"/>
        <v>109315.814</v>
      </c>
      <c r="Q92" s="144">
        <f t="shared" si="54"/>
        <v>0</v>
      </c>
      <c r="R92" s="144">
        <f t="shared" si="54"/>
        <v>0</v>
      </c>
      <c r="S92" s="144">
        <f t="shared" si="54"/>
        <v>109315.814</v>
      </c>
      <c r="T92" s="144">
        <f t="shared" si="54"/>
        <v>27688</v>
      </c>
      <c r="U92" s="144">
        <f t="shared" si="54"/>
        <v>0</v>
      </c>
      <c r="V92" s="144">
        <f t="shared" si="54"/>
        <v>0</v>
      </c>
      <c r="W92" s="144">
        <f t="shared" si="54"/>
        <v>16700</v>
      </c>
      <c r="X92" s="144">
        <f t="shared" si="54"/>
        <v>0</v>
      </c>
      <c r="Y92" s="144">
        <f t="shared" si="54"/>
        <v>10988</v>
      </c>
      <c r="Z92" s="189"/>
    </row>
    <row r="93" spans="1:26" s="173" customFormat="1" ht="75">
      <c r="A93" s="142">
        <v>1</v>
      </c>
      <c r="B93" s="192" t="s">
        <v>461</v>
      </c>
      <c r="C93" s="185" t="s">
        <v>196</v>
      </c>
      <c r="D93" s="185"/>
      <c r="E93" s="185"/>
      <c r="F93" s="177" t="s">
        <v>507</v>
      </c>
      <c r="G93" s="146">
        <v>16700</v>
      </c>
      <c r="H93" s="146">
        <v>0</v>
      </c>
      <c r="I93" s="146">
        <v>0</v>
      </c>
      <c r="J93" s="146">
        <v>16700</v>
      </c>
      <c r="K93" s="146">
        <v>0</v>
      </c>
      <c r="L93" s="178">
        <f>SUM(M93:O93)</f>
        <v>13000</v>
      </c>
      <c r="M93" s="202"/>
      <c r="N93" s="146">
        <v>0</v>
      </c>
      <c r="O93" s="202">
        <v>13000</v>
      </c>
      <c r="P93" s="178">
        <f>SUM(Q93:S93)</f>
        <v>13000</v>
      </c>
      <c r="Q93" s="178">
        <f aca="true" t="shared" si="55" ref="Q93:S95">M93</f>
        <v>0</v>
      </c>
      <c r="R93" s="178">
        <f t="shared" si="55"/>
        <v>0</v>
      </c>
      <c r="S93" s="178">
        <f t="shared" si="55"/>
        <v>13000</v>
      </c>
      <c r="T93" s="202">
        <f>SUM(U93:Z93)</f>
        <v>3700</v>
      </c>
      <c r="U93" s="146">
        <v>0</v>
      </c>
      <c r="V93" s="146">
        <v>0</v>
      </c>
      <c r="W93" s="146">
        <v>3700</v>
      </c>
      <c r="X93" s="146">
        <v>0</v>
      </c>
      <c r="Y93" s="146">
        <v>0</v>
      </c>
      <c r="Z93" s="202">
        <f>Z94+Z96</f>
        <v>0</v>
      </c>
    </row>
    <row r="94" spans="1:26" s="173" customFormat="1" ht="75">
      <c r="A94" s="142">
        <v>2</v>
      </c>
      <c r="B94" s="192" t="s">
        <v>198</v>
      </c>
      <c r="C94" s="185" t="s">
        <v>196</v>
      </c>
      <c r="D94" s="142"/>
      <c r="E94" s="142"/>
      <c r="F94" s="177" t="s">
        <v>199</v>
      </c>
      <c r="G94" s="146">
        <v>65000</v>
      </c>
      <c r="H94" s="146">
        <v>0</v>
      </c>
      <c r="I94" s="146">
        <v>0</v>
      </c>
      <c r="J94" s="146">
        <v>32500</v>
      </c>
      <c r="K94" s="146">
        <v>32500</v>
      </c>
      <c r="L94" s="178">
        <f>SUM(M94:O94)</f>
        <v>55463.814</v>
      </c>
      <c r="M94" s="65"/>
      <c r="N94" s="146">
        <v>0</v>
      </c>
      <c r="O94" s="65">
        <v>55463.814</v>
      </c>
      <c r="P94" s="178">
        <f>SUM(Q94:S94)</f>
        <v>55463.814</v>
      </c>
      <c r="Q94" s="178">
        <f t="shared" si="55"/>
        <v>0</v>
      </c>
      <c r="R94" s="178">
        <f t="shared" si="55"/>
        <v>0</v>
      </c>
      <c r="S94" s="178">
        <f t="shared" si="55"/>
        <v>55463.814</v>
      </c>
      <c r="T94" s="202">
        <f>SUM(U94:Z94)</f>
        <v>8988</v>
      </c>
      <c r="U94" s="146">
        <v>0</v>
      </c>
      <c r="V94" s="146">
        <v>0</v>
      </c>
      <c r="W94" s="146">
        <v>3000</v>
      </c>
      <c r="X94" s="146">
        <v>0</v>
      </c>
      <c r="Y94" s="146">
        <v>5988</v>
      </c>
      <c r="Z94" s="65">
        <f>Z95</f>
        <v>0</v>
      </c>
    </row>
    <row r="95" spans="1:26" s="173" customFormat="1" ht="75">
      <c r="A95" s="142">
        <v>3</v>
      </c>
      <c r="B95" s="192" t="s">
        <v>325</v>
      </c>
      <c r="C95" s="185" t="s">
        <v>196</v>
      </c>
      <c r="D95" s="142">
        <v>0</v>
      </c>
      <c r="E95" s="142" t="s">
        <v>383</v>
      </c>
      <c r="F95" s="177" t="s">
        <v>508</v>
      </c>
      <c r="G95" s="146">
        <v>112000</v>
      </c>
      <c r="H95" s="146">
        <v>0</v>
      </c>
      <c r="I95" s="146">
        <v>0</v>
      </c>
      <c r="J95" s="146">
        <v>78400</v>
      </c>
      <c r="K95" s="146">
        <v>33600</v>
      </c>
      <c r="L95" s="178">
        <f>SUM(M95:O95)</f>
        <v>40852</v>
      </c>
      <c r="M95" s="178"/>
      <c r="N95" s="146">
        <v>0</v>
      </c>
      <c r="O95" s="178">
        <v>40852</v>
      </c>
      <c r="P95" s="178">
        <f>SUM(Q95:S95)</f>
        <v>40852</v>
      </c>
      <c r="Q95" s="178">
        <f t="shared" si="55"/>
        <v>0</v>
      </c>
      <c r="R95" s="178">
        <f t="shared" si="55"/>
        <v>0</v>
      </c>
      <c r="S95" s="178">
        <f t="shared" si="55"/>
        <v>40852</v>
      </c>
      <c r="T95" s="202">
        <f>SUM(U95:Z95)</f>
        <v>15000</v>
      </c>
      <c r="U95" s="146">
        <v>0</v>
      </c>
      <c r="V95" s="146">
        <v>0</v>
      </c>
      <c r="W95" s="146">
        <v>10000</v>
      </c>
      <c r="X95" s="146">
        <v>0</v>
      </c>
      <c r="Y95" s="146">
        <v>5000</v>
      </c>
      <c r="Z95" s="178">
        <v>0</v>
      </c>
    </row>
    <row r="96" spans="1:26" s="137" customFormat="1" ht="45" customHeight="1">
      <c r="A96" s="169" t="s">
        <v>397</v>
      </c>
      <c r="B96" s="143" t="s">
        <v>326</v>
      </c>
      <c r="C96" s="140">
        <v>0</v>
      </c>
      <c r="D96" s="140">
        <v>0</v>
      </c>
      <c r="E96" s="140">
        <v>0</v>
      </c>
      <c r="F96" s="143">
        <v>0</v>
      </c>
      <c r="G96" s="144">
        <f>G97</f>
        <v>148000</v>
      </c>
      <c r="H96" s="144">
        <f aca="true" t="shared" si="56" ref="H96:Z96">H97</f>
        <v>0</v>
      </c>
      <c r="I96" s="144">
        <f t="shared" si="56"/>
        <v>0</v>
      </c>
      <c r="J96" s="144">
        <f t="shared" si="56"/>
        <v>128000</v>
      </c>
      <c r="K96" s="144">
        <f t="shared" si="56"/>
        <v>20000</v>
      </c>
      <c r="L96" s="144">
        <f t="shared" si="56"/>
        <v>33786</v>
      </c>
      <c r="M96" s="144">
        <f t="shared" si="56"/>
        <v>0</v>
      </c>
      <c r="N96" s="144">
        <f t="shared" si="56"/>
        <v>0</v>
      </c>
      <c r="O96" s="144">
        <f t="shared" si="56"/>
        <v>33786</v>
      </c>
      <c r="P96" s="144">
        <f t="shared" si="56"/>
        <v>33786</v>
      </c>
      <c r="Q96" s="144">
        <f t="shared" si="56"/>
        <v>0</v>
      </c>
      <c r="R96" s="144">
        <f t="shared" si="56"/>
        <v>0</v>
      </c>
      <c r="S96" s="144">
        <f t="shared" si="56"/>
        <v>33786</v>
      </c>
      <c r="T96" s="144">
        <f t="shared" si="56"/>
        <v>30000</v>
      </c>
      <c r="U96" s="144">
        <f t="shared" si="56"/>
        <v>0</v>
      </c>
      <c r="V96" s="144">
        <f t="shared" si="56"/>
        <v>0</v>
      </c>
      <c r="W96" s="144">
        <f t="shared" si="56"/>
        <v>10000</v>
      </c>
      <c r="X96" s="144">
        <f t="shared" si="56"/>
        <v>0</v>
      </c>
      <c r="Y96" s="144">
        <f t="shared" si="56"/>
        <v>20000</v>
      </c>
      <c r="Z96" s="144">
        <f t="shared" si="56"/>
        <v>0</v>
      </c>
    </row>
    <row r="97" spans="1:26" s="173" customFormat="1" ht="37.5">
      <c r="A97" s="142">
        <v>1</v>
      </c>
      <c r="B97" s="192" t="s">
        <v>462</v>
      </c>
      <c r="C97" s="142" t="s">
        <v>200</v>
      </c>
      <c r="D97" s="142">
        <v>0</v>
      </c>
      <c r="E97" s="142">
        <v>0</v>
      </c>
      <c r="F97" s="177" t="s">
        <v>509</v>
      </c>
      <c r="G97" s="146">
        <v>148000</v>
      </c>
      <c r="H97" s="146">
        <v>0</v>
      </c>
      <c r="I97" s="146">
        <v>0</v>
      </c>
      <c r="J97" s="146">
        <v>128000</v>
      </c>
      <c r="K97" s="146">
        <v>20000</v>
      </c>
      <c r="L97" s="178">
        <f>SUM(M97:O97)</f>
        <v>33786</v>
      </c>
      <c r="M97" s="178"/>
      <c r="N97" s="146">
        <v>0</v>
      </c>
      <c r="O97" s="178">
        <v>33786</v>
      </c>
      <c r="P97" s="178">
        <f>SUM(Q97:S97)</f>
        <v>33786</v>
      </c>
      <c r="Q97" s="178">
        <f>M97</f>
        <v>0</v>
      </c>
      <c r="R97" s="178">
        <f>N97</f>
        <v>0</v>
      </c>
      <c r="S97" s="178">
        <f>O97</f>
        <v>33786</v>
      </c>
      <c r="T97" s="178">
        <f>SUM(U97:Z97)</f>
        <v>30000</v>
      </c>
      <c r="U97" s="146">
        <v>0</v>
      </c>
      <c r="V97" s="146">
        <v>0</v>
      </c>
      <c r="W97" s="146">
        <v>10000</v>
      </c>
      <c r="X97" s="146">
        <v>0</v>
      </c>
      <c r="Y97" s="146">
        <v>20000</v>
      </c>
      <c r="Z97" s="178">
        <v>0</v>
      </c>
    </row>
    <row r="98" spans="1:26" s="137" customFormat="1" ht="36" customHeight="1">
      <c r="A98" s="169" t="s">
        <v>402</v>
      </c>
      <c r="B98" s="143" t="s">
        <v>327</v>
      </c>
      <c r="C98" s="140"/>
      <c r="D98" s="140">
        <v>0</v>
      </c>
      <c r="E98" s="140">
        <v>0</v>
      </c>
      <c r="F98" s="143">
        <v>0</v>
      </c>
      <c r="G98" s="144">
        <f>G99+G100</f>
        <v>280400</v>
      </c>
      <c r="H98" s="144">
        <f aca="true" t="shared" si="57" ref="H98:Z98">H99+H100</f>
        <v>0</v>
      </c>
      <c r="I98" s="144">
        <f t="shared" si="57"/>
        <v>0</v>
      </c>
      <c r="J98" s="144">
        <f t="shared" si="57"/>
        <v>250200</v>
      </c>
      <c r="K98" s="144">
        <f t="shared" si="57"/>
        <v>30200</v>
      </c>
      <c r="L98" s="144">
        <f t="shared" si="57"/>
        <v>67582</v>
      </c>
      <c r="M98" s="144">
        <f t="shared" si="57"/>
        <v>0</v>
      </c>
      <c r="N98" s="144">
        <f t="shared" si="57"/>
        <v>0</v>
      </c>
      <c r="O98" s="144">
        <f t="shared" si="57"/>
        <v>67582</v>
      </c>
      <c r="P98" s="144">
        <f t="shared" si="57"/>
        <v>67582</v>
      </c>
      <c r="Q98" s="144">
        <f t="shared" si="57"/>
        <v>0</v>
      </c>
      <c r="R98" s="144">
        <f t="shared" si="57"/>
        <v>0</v>
      </c>
      <c r="S98" s="144">
        <f t="shared" si="57"/>
        <v>67582</v>
      </c>
      <c r="T98" s="144">
        <f t="shared" si="57"/>
        <v>18200</v>
      </c>
      <c r="U98" s="144">
        <f t="shared" si="57"/>
        <v>0</v>
      </c>
      <c r="V98" s="144">
        <f t="shared" si="57"/>
        <v>0</v>
      </c>
      <c r="W98" s="144">
        <f t="shared" si="57"/>
        <v>8200</v>
      </c>
      <c r="X98" s="144">
        <f t="shared" si="57"/>
        <v>0</v>
      </c>
      <c r="Y98" s="144">
        <f t="shared" si="57"/>
        <v>10000</v>
      </c>
      <c r="Z98" s="144">
        <f t="shared" si="57"/>
        <v>0</v>
      </c>
    </row>
    <row r="99" spans="1:26" s="173" customFormat="1" ht="112.5">
      <c r="A99" s="142">
        <v>1</v>
      </c>
      <c r="B99" s="192" t="s">
        <v>328</v>
      </c>
      <c r="C99" s="142" t="s">
        <v>190</v>
      </c>
      <c r="D99" s="142"/>
      <c r="E99" s="142"/>
      <c r="F99" s="177" t="s">
        <v>510</v>
      </c>
      <c r="G99" s="146">
        <v>220000</v>
      </c>
      <c r="H99" s="146">
        <v>0</v>
      </c>
      <c r="I99" s="146">
        <v>0</v>
      </c>
      <c r="J99" s="146">
        <v>220000</v>
      </c>
      <c r="K99" s="146">
        <v>0</v>
      </c>
      <c r="L99" s="178">
        <f>SUM(M99:O99)</f>
        <v>29582</v>
      </c>
      <c r="M99" s="65"/>
      <c r="N99" s="146">
        <v>0</v>
      </c>
      <c r="O99" s="65">
        <v>29582</v>
      </c>
      <c r="P99" s="178">
        <f>SUM(Q99:S99)</f>
        <v>29582</v>
      </c>
      <c r="Q99" s="178">
        <f aca="true" t="shared" si="58" ref="Q99:S100">M99</f>
        <v>0</v>
      </c>
      <c r="R99" s="178">
        <f t="shared" si="58"/>
        <v>0</v>
      </c>
      <c r="S99" s="178">
        <f t="shared" si="58"/>
        <v>29582</v>
      </c>
      <c r="T99" s="65">
        <f>SUM(U99:Z99)</f>
        <v>10000</v>
      </c>
      <c r="U99" s="146">
        <v>0</v>
      </c>
      <c r="V99" s="146">
        <v>0</v>
      </c>
      <c r="W99" s="146">
        <v>0</v>
      </c>
      <c r="X99" s="146">
        <v>0</v>
      </c>
      <c r="Y99" s="146">
        <v>10000</v>
      </c>
      <c r="Z99" s="65">
        <f>Z100+Z102</f>
        <v>0</v>
      </c>
    </row>
    <row r="100" spans="1:26" s="173" customFormat="1" ht="75">
      <c r="A100" s="142">
        <v>2</v>
      </c>
      <c r="B100" s="192" t="s">
        <v>329</v>
      </c>
      <c r="C100" s="142" t="s">
        <v>190</v>
      </c>
      <c r="D100" s="171"/>
      <c r="E100" s="171"/>
      <c r="F100" s="177" t="s">
        <v>511</v>
      </c>
      <c r="G100" s="146">
        <v>60400</v>
      </c>
      <c r="H100" s="146">
        <v>0</v>
      </c>
      <c r="I100" s="146">
        <v>0</v>
      </c>
      <c r="J100" s="146">
        <v>30200</v>
      </c>
      <c r="K100" s="146">
        <v>30200</v>
      </c>
      <c r="L100" s="178">
        <f>SUM(M100:O100)</f>
        <v>38000</v>
      </c>
      <c r="M100" s="178"/>
      <c r="N100" s="146">
        <v>0</v>
      </c>
      <c r="O100" s="178">
        <v>38000</v>
      </c>
      <c r="P100" s="178">
        <f>SUM(Q100:S100)</f>
        <v>38000</v>
      </c>
      <c r="Q100" s="178">
        <f t="shared" si="58"/>
        <v>0</v>
      </c>
      <c r="R100" s="178">
        <f t="shared" si="58"/>
        <v>0</v>
      </c>
      <c r="S100" s="178">
        <f t="shared" si="58"/>
        <v>38000</v>
      </c>
      <c r="T100" s="65">
        <f>SUM(U100:Z100)</f>
        <v>8200</v>
      </c>
      <c r="U100" s="146">
        <v>0</v>
      </c>
      <c r="V100" s="146">
        <v>0</v>
      </c>
      <c r="W100" s="146">
        <v>8200</v>
      </c>
      <c r="X100" s="146">
        <v>0</v>
      </c>
      <c r="Y100" s="146">
        <v>0</v>
      </c>
      <c r="Z100" s="65">
        <f aca="true" t="shared" si="59" ref="L100:Z101">Z101</f>
        <v>0</v>
      </c>
    </row>
    <row r="101" spans="1:26" s="137" customFormat="1" ht="37.5">
      <c r="A101" s="169" t="s">
        <v>463</v>
      </c>
      <c r="B101" s="143" t="s">
        <v>296</v>
      </c>
      <c r="C101" s="140"/>
      <c r="D101" s="140">
        <v>0</v>
      </c>
      <c r="E101" s="140" t="s">
        <v>381</v>
      </c>
      <c r="F101" s="143">
        <v>0</v>
      </c>
      <c r="G101" s="144">
        <f>G102</f>
        <v>14500</v>
      </c>
      <c r="H101" s="144">
        <f>H102</f>
        <v>0</v>
      </c>
      <c r="I101" s="144">
        <f>I102</f>
        <v>0</v>
      </c>
      <c r="J101" s="144">
        <f>J102</f>
        <v>8400</v>
      </c>
      <c r="K101" s="144">
        <f>K102</f>
        <v>6100</v>
      </c>
      <c r="L101" s="144">
        <f t="shared" si="59"/>
        <v>100</v>
      </c>
      <c r="M101" s="144">
        <f t="shared" si="59"/>
        <v>0</v>
      </c>
      <c r="N101" s="144">
        <f t="shared" si="59"/>
        <v>0</v>
      </c>
      <c r="O101" s="144">
        <f t="shared" si="59"/>
        <v>100</v>
      </c>
      <c r="P101" s="144">
        <f t="shared" si="59"/>
        <v>100</v>
      </c>
      <c r="Q101" s="144">
        <f t="shared" si="59"/>
        <v>0</v>
      </c>
      <c r="R101" s="144">
        <f t="shared" si="59"/>
        <v>0</v>
      </c>
      <c r="S101" s="144">
        <f t="shared" si="59"/>
        <v>100</v>
      </c>
      <c r="T101" s="144">
        <f t="shared" si="59"/>
        <v>3000</v>
      </c>
      <c r="U101" s="144">
        <f t="shared" si="59"/>
        <v>0</v>
      </c>
      <c r="V101" s="144">
        <f t="shared" si="59"/>
        <v>0</v>
      </c>
      <c r="W101" s="144">
        <f t="shared" si="59"/>
        <v>3000</v>
      </c>
      <c r="X101" s="144">
        <f t="shared" si="59"/>
        <v>0</v>
      </c>
      <c r="Y101" s="144">
        <f t="shared" si="59"/>
        <v>0</v>
      </c>
      <c r="Z101" s="144">
        <f t="shared" si="59"/>
        <v>0</v>
      </c>
    </row>
    <row r="102" spans="1:26" s="173" customFormat="1" ht="37.5">
      <c r="A102" s="142"/>
      <c r="B102" s="192" t="s">
        <v>464</v>
      </c>
      <c r="C102" s="142" t="s">
        <v>194</v>
      </c>
      <c r="D102" s="142">
        <v>0</v>
      </c>
      <c r="E102" s="142">
        <v>0</v>
      </c>
      <c r="F102" s="177" t="s">
        <v>512</v>
      </c>
      <c r="G102" s="146">
        <v>14500</v>
      </c>
      <c r="H102" s="146">
        <v>0</v>
      </c>
      <c r="I102" s="146">
        <v>0</v>
      </c>
      <c r="J102" s="146">
        <v>8400</v>
      </c>
      <c r="K102" s="146">
        <v>6100</v>
      </c>
      <c r="L102" s="178">
        <f>SUM(M102:O102)</f>
        <v>100</v>
      </c>
      <c r="M102" s="178"/>
      <c r="N102" s="146">
        <v>0</v>
      </c>
      <c r="O102" s="178">
        <v>100</v>
      </c>
      <c r="P102" s="178">
        <f>SUM(Q102:S102)</f>
        <v>100</v>
      </c>
      <c r="Q102" s="178">
        <f>M102</f>
        <v>0</v>
      </c>
      <c r="R102" s="178">
        <f>N102</f>
        <v>0</v>
      </c>
      <c r="S102" s="178">
        <f>O102</f>
        <v>100</v>
      </c>
      <c r="T102" s="178">
        <f>SUM(U102:Z102)</f>
        <v>3000</v>
      </c>
      <c r="U102" s="146">
        <v>0</v>
      </c>
      <c r="V102" s="146">
        <v>0</v>
      </c>
      <c r="W102" s="146">
        <v>3000</v>
      </c>
      <c r="X102" s="146">
        <v>0</v>
      </c>
      <c r="Y102" s="146">
        <v>0</v>
      </c>
      <c r="Z102" s="65">
        <f>Z103</f>
        <v>0</v>
      </c>
    </row>
    <row r="103" spans="1:26" s="137" customFormat="1" ht="37.5">
      <c r="A103" s="169" t="s">
        <v>465</v>
      </c>
      <c r="B103" s="143" t="s">
        <v>330</v>
      </c>
      <c r="C103" s="140"/>
      <c r="D103" s="140">
        <v>0</v>
      </c>
      <c r="E103" s="140" t="s">
        <v>381</v>
      </c>
      <c r="F103" s="143">
        <v>0</v>
      </c>
      <c r="G103" s="144">
        <f>SUM(G104:G106)</f>
        <v>165000</v>
      </c>
      <c r="H103" s="144">
        <f aca="true" t="shared" si="60" ref="H103:S103">SUM(H104:H106)</f>
        <v>0</v>
      </c>
      <c r="I103" s="144">
        <f t="shared" si="60"/>
        <v>0</v>
      </c>
      <c r="J103" s="144">
        <f t="shared" si="60"/>
        <v>157500</v>
      </c>
      <c r="K103" s="144">
        <f t="shared" si="60"/>
        <v>7500</v>
      </c>
      <c r="L103" s="144">
        <f t="shared" si="60"/>
        <v>8500</v>
      </c>
      <c r="M103" s="144">
        <f t="shared" si="60"/>
        <v>0</v>
      </c>
      <c r="N103" s="144">
        <f t="shared" si="60"/>
        <v>0</v>
      </c>
      <c r="O103" s="144">
        <f t="shared" si="60"/>
        <v>8500</v>
      </c>
      <c r="P103" s="144">
        <f t="shared" si="60"/>
        <v>8500</v>
      </c>
      <c r="Q103" s="144">
        <f t="shared" si="60"/>
        <v>0</v>
      </c>
      <c r="R103" s="144">
        <f t="shared" si="60"/>
        <v>0</v>
      </c>
      <c r="S103" s="144">
        <f t="shared" si="60"/>
        <v>8500</v>
      </c>
      <c r="T103" s="167">
        <f>SUM(U103:Z103)</f>
        <v>43000</v>
      </c>
      <c r="U103" s="144">
        <v>0</v>
      </c>
      <c r="V103" s="144">
        <f>SUM(V104:V106)</f>
        <v>0</v>
      </c>
      <c r="W103" s="144">
        <f>SUM(W104:W106)</f>
        <v>20000</v>
      </c>
      <c r="X103" s="144">
        <f>SUM(X104:X106)</f>
        <v>0</v>
      </c>
      <c r="Y103" s="144">
        <f>SUM(Y104:Y106)</f>
        <v>23000</v>
      </c>
      <c r="Z103" s="172"/>
    </row>
    <row r="104" spans="1:26" s="137" customFormat="1" ht="37.5">
      <c r="A104" s="142">
        <v>1</v>
      </c>
      <c r="B104" s="192" t="s">
        <v>331</v>
      </c>
      <c r="C104" s="142" t="s">
        <v>189</v>
      </c>
      <c r="D104" s="140"/>
      <c r="E104" s="140"/>
      <c r="F104" s="177" t="s">
        <v>203</v>
      </c>
      <c r="G104" s="146">
        <v>15000</v>
      </c>
      <c r="H104" s="146">
        <v>0</v>
      </c>
      <c r="I104" s="146">
        <v>0</v>
      </c>
      <c r="J104" s="146">
        <v>7500</v>
      </c>
      <c r="K104" s="146">
        <v>7500</v>
      </c>
      <c r="L104" s="178">
        <f>SUM(M104:O104)</f>
        <v>7500</v>
      </c>
      <c r="M104" s="172"/>
      <c r="N104" s="146">
        <v>0</v>
      </c>
      <c r="O104" s="172">
        <v>7500</v>
      </c>
      <c r="P104" s="178">
        <f>SUM(Q104:S104)</f>
        <v>7500</v>
      </c>
      <c r="Q104" s="178">
        <f aca="true" t="shared" si="61" ref="Q104:S106">M104</f>
        <v>0</v>
      </c>
      <c r="R104" s="178">
        <f t="shared" si="61"/>
        <v>0</v>
      </c>
      <c r="S104" s="178">
        <f t="shared" si="61"/>
        <v>7500</v>
      </c>
      <c r="T104" s="178">
        <f>SUM(U104:Z104)</f>
        <v>3000</v>
      </c>
      <c r="U104" s="146">
        <v>0</v>
      </c>
      <c r="V104" s="146">
        <v>0</v>
      </c>
      <c r="W104" s="146">
        <v>0</v>
      </c>
      <c r="X104" s="146">
        <v>0</v>
      </c>
      <c r="Y104" s="146">
        <v>3000</v>
      </c>
      <c r="Z104" s="172">
        <f>Z105+Z107</f>
        <v>0</v>
      </c>
    </row>
    <row r="105" spans="1:26" s="137" customFormat="1" ht="37.5">
      <c r="A105" s="142">
        <v>2</v>
      </c>
      <c r="B105" s="192" t="s">
        <v>466</v>
      </c>
      <c r="C105" s="142" t="s">
        <v>189</v>
      </c>
      <c r="D105" s="140"/>
      <c r="E105" s="140"/>
      <c r="F105" s="177" t="s">
        <v>513</v>
      </c>
      <c r="G105" s="146">
        <v>75000</v>
      </c>
      <c r="H105" s="146">
        <v>0</v>
      </c>
      <c r="I105" s="146">
        <v>0</v>
      </c>
      <c r="J105" s="146">
        <v>75000</v>
      </c>
      <c r="K105" s="146">
        <v>0</v>
      </c>
      <c r="L105" s="178">
        <f>SUM(M105:O105)</f>
        <v>500</v>
      </c>
      <c r="M105" s="172"/>
      <c r="N105" s="146">
        <v>0</v>
      </c>
      <c r="O105" s="172">
        <v>500</v>
      </c>
      <c r="P105" s="178">
        <f>SUM(Q105:S105)</f>
        <v>500</v>
      </c>
      <c r="Q105" s="178">
        <f t="shared" si="61"/>
        <v>0</v>
      </c>
      <c r="R105" s="178">
        <f t="shared" si="61"/>
        <v>0</v>
      </c>
      <c r="S105" s="178">
        <f t="shared" si="61"/>
        <v>500</v>
      </c>
      <c r="T105" s="178">
        <f>SUM(U105:Z105)</f>
        <v>20000</v>
      </c>
      <c r="U105" s="146">
        <v>0</v>
      </c>
      <c r="V105" s="146">
        <v>0</v>
      </c>
      <c r="W105" s="146">
        <v>10000</v>
      </c>
      <c r="X105" s="146">
        <v>0</v>
      </c>
      <c r="Y105" s="146">
        <v>10000</v>
      </c>
      <c r="Z105" s="172">
        <f>Z106</f>
        <v>0</v>
      </c>
    </row>
    <row r="106" spans="1:26" s="173" customFormat="1" ht="37.5">
      <c r="A106" s="142">
        <v>3</v>
      </c>
      <c r="B106" s="192" t="s">
        <v>467</v>
      </c>
      <c r="C106" s="142" t="s">
        <v>189</v>
      </c>
      <c r="D106" s="142">
        <v>0</v>
      </c>
      <c r="E106" s="142" t="s">
        <v>385</v>
      </c>
      <c r="F106" s="177" t="s">
        <v>514</v>
      </c>
      <c r="G106" s="146">
        <v>75000</v>
      </c>
      <c r="H106" s="146">
        <v>0</v>
      </c>
      <c r="I106" s="146">
        <v>0</v>
      </c>
      <c r="J106" s="146">
        <v>75000</v>
      </c>
      <c r="K106" s="146">
        <v>0</v>
      </c>
      <c r="L106" s="178">
        <f>SUM(M106:O106)</f>
        <v>500</v>
      </c>
      <c r="M106" s="65"/>
      <c r="N106" s="146">
        <v>0</v>
      </c>
      <c r="O106" s="65">
        <v>500</v>
      </c>
      <c r="P106" s="178">
        <f>SUM(Q106:S106)</f>
        <v>500</v>
      </c>
      <c r="Q106" s="178">
        <f t="shared" si="61"/>
        <v>0</v>
      </c>
      <c r="R106" s="178">
        <f t="shared" si="61"/>
        <v>0</v>
      </c>
      <c r="S106" s="178">
        <f t="shared" si="61"/>
        <v>500</v>
      </c>
      <c r="T106" s="178">
        <f>SUM(U106:Z106)</f>
        <v>20000</v>
      </c>
      <c r="U106" s="146">
        <v>0</v>
      </c>
      <c r="V106" s="146">
        <v>0</v>
      </c>
      <c r="W106" s="146">
        <v>10000</v>
      </c>
      <c r="X106" s="146">
        <v>0</v>
      </c>
      <c r="Y106" s="146">
        <v>10000</v>
      </c>
      <c r="Z106" s="65">
        <v>0</v>
      </c>
    </row>
    <row r="107" spans="1:26" s="137" customFormat="1" ht="42" customHeight="1">
      <c r="A107" s="169" t="s">
        <v>468</v>
      </c>
      <c r="B107" s="143" t="s">
        <v>294</v>
      </c>
      <c r="C107" s="140"/>
      <c r="D107" s="140"/>
      <c r="E107" s="140"/>
      <c r="F107" s="143">
        <v>0</v>
      </c>
      <c r="G107" s="144">
        <f>SUM(G108:G110)</f>
        <v>142000</v>
      </c>
      <c r="H107" s="144">
        <f aca="true" t="shared" si="62" ref="H107:S107">SUM(H108:H110)</f>
        <v>0</v>
      </c>
      <c r="I107" s="144">
        <f t="shared" si="62"/>
        <v>0</v>
      </c>
      <c r="J107" s="144">
        <f t="shared" si="62"/>
        <v>82000</v>
      </c>
      <c r="K107" s="144">
        <f t="shared" si="62"/>
        <v>60000</v>
      </c>
      <c r="L107" s="144">
        <f t="shared" si="62"/>
        <v>67167</v>
      </c>
      <c r="M107" s="144">
        <f t="shared" si="62"/>
        <v>0</v>
      </c>
      <c r="N107" s="144">
        <f t="shared" si="62"/>
        <v>0</v>
      </c>
      <c r="O107" s="144">
        <f t="shared" si="62"/>
        <v>67167</v>
      </c>
      <c r="P107" s="144">
        <f t="shared" si="62"/>
        <v>67167</v>
      </c>
      <c r="Q107" s="144">
        <f t="shared" si="62"/>
        <v>0</v>
      </c>
      <c r="R107" s="144">
        <f t="shared" si="62"/>
        <v>0</v>
      </c>
      <c r="S107" s="144">
        <f t="shared" si="62"/>
        <v>67167</v>
      </c>
      <c r="T107" s="172">
        <f>SUM(T108:T110)</f>
        <v>34650</v>
      </c>
      <c r="U107" s="172">
        <f aca="true" t="shared" si="63" ref="U107:Z107">SUM(U108:U110)</f>
        <v>0</v>
      </c>
      <c r="V107" s="172">
        <f t="shared" si="63"/>
        <v>0</v>
      </c>
      <c r="W107" s="172">
        <f t="shared" si="63"/>
        <v>34650</v>
      </c>
      <c r="X107" s="172">
        <f t="shared" si="63"/>
        <v>0</v>
      </c>
      <c r="Y107" s="172">
        <f t="shared" si="63"/>
        <v>0</v>
      </c>
      <c r="Z107" s="172">
        <f t="shared" si="63"/>
        <v>0</v>
      </c>
    </row>
    <row r="108" spans="1:26" s="173" customFormat="1" ht="37.5">
      <c r="A108" s="142">
        <v>1</v>
      </c>
      <c r="B108" s="192" t="s">
        <v>204</v>
      </c>
      <c r="C108" s="142" t="s">
        <v>202</v>
      </c>
      <c r="D108" s="142">
        <v>0</v>
      </c>
      <c r="E108" s="142" t="s">
        <v>381</v>
      </c>
      <c r="F108" s="177" t="s">
        <v>205</v>
      </c>
      <c r="G108" s="146">
        <v>100000</v>
      </c>
      <c r="H108" s="146">
        <v>0</v>
      </c>
      <c r="I108" s="146">
        <v>0</v>
      </c>
      <c r="J108" s="146">
        <v>50000</v>
      </c>
      <c r="K108" s="146">
        <v>50000</v>
      </c>
      <c r="L108" s="178">
        <f aca="true" t="shared" si="64" ref="L108:L114">SUM(M108:O108)</f>
        <v>49466</v>
      </c>
      <c r="M108" s="65"/>
      <c r="N108" s="146">
        <v>0</v>
      </c>
      <c r="O108" s="65">
        <v>49466</v>
      </c>
      <c r="P108" s="178">
        <f aca="true" t="shared" si="65" ref="P108:P114">SUM(Q108:S108)</f>
        <v>49466</v>
      </c>
      <c r="Q108" s="178">
        <f aca="true" t="shared" si="66" ref="Q108:S114">M108</f>
        <v>0</v>
      </c>
      <c r="R108" s="178">
        <f t="shared" si="66"/>
        <v>0</v>
      </c>
      <c r="S108" s="178">
        <f t="shared" si="66"/>
        <v>49466</v>
      </c>
      <c r="T108" s="178">
        <f>SUM(U108:Z108)</f>
        <v>20000</v>
      </c>
      <c r="U108" s="146">
        <v>0</v>
      </c>
      <c r="V108" s="146">
        <v>0</v>
      </c>
      <c r="W108" s="146">
        <v>20000</v>
      </c>
      <c r="X108" s="146">
        <v>0</v>
      </c>
      <c r="Y108" s="146">
        <v>0</v>
      </c>
      <c r="Z108" s="65">
        <v>0</v>
      </c>
    </row>
    <row r="109" spans="1:26" s="137" customFormat="1" ht="37.5">
      <c r="A109" s="142">
        <v>2</v>
      </c>
      <c r="B109" s="192" t="s">
        <v>469</v>
      </c>
      <c r="C109" s="142" t="s">
        <v>202</v>
      </c>
      <c r="D109" s="140"/>
      <c r="E109" s="140"/>
      <c r="F109" s="177" t="s">
        <v>515</v>
      </c>
      <c r="G109" s="146">
        <v>17000</v>
      </c>
      <c r="H109" s="146">
        <v>0</v>
      </c>
      <c r="I109" s="146">
        <v>0</v>
      </c>
      <c r="J109" s="146">
        <v>17000</v>
      </c>
      <c r="K109" s="146">
        <v>0</v>
      </c>
      <c r="L109" s="178">
        <f t="shared" si="64"/>
        <v>11500</v>
      </c>
      <c r="M109" s="172"/>
      <c r="N109" s="146">
        <v>0</v>
      </c>
      <c r="O109" s="172">
        <v>11500</v>
      </c>
      <c r="P109" s="178">
        <f t="shared" si="65"/>
        <v>11500</v>
      </c>
      <c r="Q109" s="178">
        <f t="shared" si="66"/>
        <v>0</v>
      </c>
      <c r="R109" s="178">
        <f t="shared" si="66"/>
        <v>0</v>
      </c>
      <c r="S109" s="178">
        <f t="shared" si="66"/>
        <v>11500</v>
      </c>
      <c r="T109" s="178">
        <f>SUM(U109:Z109)</f>
        <v>4650</v>
      </c>
      <c r="U109" s="146">
        <v>0</v>
      </c>
      <c r="V109" s="146">
        <v>0</v>
      </c>
      <c r="W109" s="146">
        <v>4650</v>
      </c>
      <c r="X109" s="146">
        <v>0</v>
      </c>
      <c r="Y109" s="146">
        <v>0</v>
      </c>
      <c r="Z109" s="172">
        <f>Z110</f>
        <v>0</v>
      </c>
    </row>
    <row r="110" spans="1:26" s="137" customFormat="1" ht="37.5">
      <c r="A110" s="142">
        <v>3</v>
      </c>
      <c r="B110" s="192" t="s">
        <v>470</v>
      </c>
      <c r="C110" s="142" t="s">
        <v>202</v>
      </c>
      <c r="D110" s="140"/>
      <c r="E110" s="140"/>
      <c r="F110" s="177" t="s">
        <v>516</v>
      </c>
      <c r="G110" s="146">
        <v>25000</v>
      </c>
      <c r="H110" s="146">
        <v>0</v>
      </c>
      <c r="I110" s="146">
        <v>0</v>
      </c>
      <c r="J110" s="146">
        <v>15000</v>
      </c>
      <c r="K110" s="146">
        <v>10000</v>
      </c>
      <c r="L110" s="178">
        <f t="shared" si="64"/>
        <v>6201</v>
      </c>
      <c r="M110" s="172"/>
      <c r="N110" s="146">
        <v>0</v>
      </c>
      <c r="O110" s="172">
        <v>6201</v>
      </c>
      <c r="P110" s="178">
        <f t="shared" si="65"/>
        <v>6201</v>
      </c>
      <c r="Q110" s="178">
        <f t="shared" si="66"/>
        <v>0</v>
      </c>
      <c r="R110" s="178">
        <f t="shared" si="66"/>
        <v>0</v>
      </c>
      <c r="S110" s="178">
        <f t="shared" si="66"/>
        <v>6201</v>
      </c>
      <c r="T110" s="178">
        <f>SUM(U110:Z110)</f>
        <v>10000</v>
      </c>
      <c r="U110" s="146">
        <v>0</v>
      </c>
      <c r="V110" s="146">
        <v>0</v>
      </c>
      <c r="W110" s="146">
        <v>10000</v>
      </c>
      <c r="X110" s="146">
        <v>0</v>
      </c>
      <c r="Y110" s="146">
        <v>0</v>
      </c>
      <c r="Z110" s="172">
        <f>Z111</f>
        <v>0</v>
      </c>
    </row>
    <row r="111" spans="1:26" s="137" customFormat="1" ht="54" customHeight="1">
      <c r="A111" s="169" t="s">
        <v>471</v>
      </c>
      <c r="B111" s="143" t="s">
        <v>472</v>
      </c>
      <c r="C111" s="140" t="s">
        <v>191</v>
      </c>
      <c r="D111" s="140">
        <v>0</v>
      </c>
      <c r="E111" s="140" t="s">
        <v>381</v>
      </c>
      <c r="F111" s="143" t="s">
        <v>380</v>
      </c>
      <c r="G111" s="144"/>
      <c r="H111" s="144"/>
      <c r="I111" s="144"/>
      <c r="J111" s="144"/>
      <c r="K111" s="144"/>
      <c r="L111" s="167">
        <f t="shared" si="64"/>
        <v>0</v>
      </c>
      <c r="M111" s="172"/>
      <c r="N111" s="144"/>
      <c r="O111" s="172">
        <v>0</v>
      </c>
      <c r="P111" s="167">
        <f t="shared" si="65"/>
        <v>0</v>
      </c>
      <c r="Q111" s="167">
        <f t="shared" si="66"/>
        <v>0</v>
      </c>
      <c r="R111" s="167">
        <f t="shared" si="66"/>
        <v>0</v>
      </c>
      <c r="S111" s="167">
        <f t="shared" si="66"/>
        <v>0</v>
      </c>
      <c r="T111" s="167">
        <f>SUM(U111:Z111)</f>
        <v>5000</v>
      </c>
      <c r="U111" s="144">
        <v>0</v>
      </c>
      <c r="V111" s="144">
        <v>0</v>
      </c>
      <c r="W111" s="144">
        <v>0</v>
      </c>
      <c r="X111" s="144">
        <v>0</v>
      </c>
      <c r="Y111" s="144">
        <v>5000</v>
      </c>
      <c r="Z111" s="172">
        <v>0</v>
      </c>
    </row>
    <row r="112" spans="1:26" s="137" customFormat="1" ht="49.5" customHeight="1">
      <c r="A112" s="169" t="s">
        <v>473</v>
      </c>
      <c r="B112" s="143" t="s">
        <v>474</v>
      </c>
      <c r="C112" s="140" t="s">
        <v>191</v>
      </c>
      <c r="D112" s="140"/>
      <c r="E112" s="140"/>
      <c r="F112" s="143">
        <v>0</v>
      </c>
      <c r="G112" s="144"/>
      <c r="H112" s="144"/>
      <c r="I112" s="144"/>
      <c r="J112" s="144"/>
      <c r="K112" s="144"/>
      <c r="L112" s="167">
        <f t="shared" si="64"/>
        <v>0</v>
      </c>
      <c r="M112" s="172"/>
      <c r="N112" s="144"/>
      <c r="O112" s="172">
        <v>0</v>
      </c>
      <c r="P112" s="178">
        <f t="shared" si="65"/>
        <v>0</v>
      </c>
      <c r="Q112" s="178">
        <f t="shared" si="66"/>
        <v>0</v>
      </c>
      <c r="R112" s="178">
        <f t="shared" si="66"/>
        <v>0</v>
      </c>
      <c r="S112" s="178">
        <f t="shared" si="66"/>
        <v>0</v>
      </c>
      <c r="T112" s="172">
        <f>SUM(U112:Z112)</f>
        <v>14500</v>
      </c>
      <c r="U112" s="144">
        <v>0</v>
      </c>
      <c r="V112" s="144">
        <v>0</v>
      </c>
      <c r="W112" s="144">
        <v>10000</v>
      </c>
      <c r="X112" s="144">
        <v>0</v>
      </c>
      <c r="Y112" s="144">
        <v>4500</v>
      </c>
      <c r="Z112" s="172">
        <f>Z113+Z115</f>
        <v>0</v>
      </c>
    </row>
    <row r="113" spans="1:26" s="137" customFormat="1" ht="49.5" customHeight="1">
      <c r="A113" s="169" t="s">
        <v>475</v>
      </c>
      <c r="B113" s="143" t="s">
        <v>476</v>
      </c>
      <c r="C113" s="140" t="s">
        <v>191</v>
      </c>
      <c r="D113" s="140"/>
      <c r="E113" s="140"/>
      <c r="F113" s="143" t="s">
        <v>380</v>
      </c>
      <c r="G113" s="144">
        <v>1382700</v>
      </c>
      <c r="H113" s="144"/>
      <c r="I113" s="144">
        <v>1355700</v>
      </c>
      <c r="J113" s="144">
        <v>27000</v>
      </c>
      <c r="K113" s="144"/>
      <c r="L113" s="167">
        <f t="shared" si="64"/>
        <v>0</v>
      </c>
      <c r="M113" s="172"/>
      <c r="N113" s="144"/>
      <c r="O113" s="172">
        <v>0</v>
      </c>
      <c r="P113" s="178">
        <f t="shared" si="65"/>
        <v>0</v>
      </c>
      <c r="Q113" s="178">
        <f t="shared" si="66"/>
        <v>0</v>
      </c>
      <c r="R113" s="178">
        <f t="shared" si="66"/>
        <v>0</v>
      </c>
      <c r="S113" s="178">
        <f t="shared" si="66"/>
        <v>0</v>
      </c>
      <c r="T113" s="172">
        <f>SUM(U113:Z113)</f>
        <v>125000</v>
      </c>
      <c r="U113" s="144">
        <v>0</v>
      </c>
      <c r="V113" s="144">
        <v>0</v>
      </c>
      <c r="W113" s="144">
        <v>50000</v>
      </c>
      <c r="X113" s="144">
        <v>20000</v>
      </c>
      <c r="Y113" s="144">
        <v>55000</v>
      </c>
      <c r="Z113" s="172">
        <f>Z114</f>
        <v>0</v>
      </c>
    </row>
    <row r="114" spans="1:26" s="137" customFormat="1" ht="49.5" customHeight="1">
      <c r="A114" s="169" t="s">
        <v>477</v>
      </c>
      <c r="B114" s="143" t="s">
        <v>478</v>
      </c>
      <c r="C114" s="140" t="s">
        <v>191</v>
      </c>
      <c r="D114" s="140">
        <v>0</v>
      </c>
      <c r="E114" s="140">
        <v>0</v>
      </c>
      <c r="F114" s="143"/>
      <c r="G114" s="144"/>
      <c r="H114" s="144"/>
      <c r="I114" s="144"/>
      <c r="J114" s="144"/>
      <c r="K114" s="144"/>
      <c r="L114" s="167">
        <f t="shared" si="64"/>
        <v>0</v>
      </c>
      <c r="M114" s="172"/>
      <c r="N114" s="144"/>
      <c r="O114" s="172">
        <v>0</v>
      </c>
      <c r="P114" s="178">
        <f t="shared" si="65"/>
        <v>0</v>
      </c>
      <c r="Q114" s="178">
        <f t="shared" si="66"/>
        <v>0</v>
      </c>
      <c r="R114" s="178">
        <f t="shared" si="66"/>
        <v>0</v>
      </c>
      <c r="S114" s="178">
        <f t="shared" si="66"/>
        <v>0</v>
      </c>
      <c r="T114" s="172">
        <f>SUM(U114:Z114)</f>
        <v>70000</v>
      </c>
      <c r="U114" s="144">
        <v>0</v>
      </c>
      <c r="V114" s="144"/>
      <c r="W114" s="144">
        <v>25000</v>
      </c>
      <c r="X114" s="144">
        <v>20000</v>
      </c>
      <c r="Y114" s="144">
        <v>25000</v>
      </c>
      <c r="Z114" s="144">
        <v>0</v>
      </c>
    </row>
    <row r="115" spans="1:26" s="137" customFormat="1" ht="36.75" customHeight="1">
      <c r="A115" s="169" t="s">
        <v>479</v>
      </c>
      <c r="B115" s="203" t="s">
        <v>166</v>
      </c>
      <c r="C115" s="140"/>
      <c r="D115" s="140">
        <v>0</v>
      </c>
      <c r="E115" s="140">
        <v>0</v>
      </c>
      <c r="F115" s="140"/>
      <c r="G115" s="144">
        <f>G116+G118+G121+G123</f>
        <v>75250</v>
      </c>
      <c r="H115" s="144">
        <f aca="true" t="shared" si="67" ref="H115:S115">H116+H118+H121+H123</f>
        <v>0</v>
      </c>
      <c r="I115" s="144">
        <f t="shared" si="67"/>
        <v>0</v>
      </c>
      <c r="J115" s="144">
        <f t="shared" si="67"/>
        <v>75250</v>
      </c>
      <c r="K115" s="144">
        <f t="shared" si="67"/>
        <v>0</v>
      </c>
      <c r="L115" s="144">
        <f t="shared" si="67"/>
        <v>62080</v>
      </c>
      <c r="M115" s="144">
        <f t="shared" si="67"/>
        <v>0</v>
      </c>
      <c r="N115" s="144">
        <f t="shared" si="67"/>
        <v>0</v>
      </c>
      <c r="O115" s="144">
        <f t="shared" si="67"/>
        <v>62080</v>
      </c>
      <c r="P115" s="144">
        <f t="shared" si="67"/>
        <v>62080</v>
      </c>
      <c r="Q115" s="144">
        <f t="shared" si="67"/>
        <v>0</v>
      </c>
      <c r="R115" s="144">
        <f t="shared" si="67"/>
        <v>0</v>
      </c>
      <c r="S115" s="144">
        <f t="shared" si="67"/>
        <v>62080</v>
      </c>
      <c r="T115" s="172">
        <f>T116+T118+T121+T123</f>
        <v>30384</v>
      </c>
      <c r="U115" s="172">
        <f aca="true" t="shared" si="68" ref="U115:Z115">U116+U118+U121+U123</f>
        <v>0</v>
      </c>
      <c r="V115" s="172">
        <f t="shared" si="68"/>
        <v>0</v>
      </c>
      <c r="W115" s="172">
        <f t="shared" si="68"/>
        <v>20384</v>
      </c>
      <c r="X115" s="172">
        <f t="shared" si="68"/>
        <v>0</v>
      </c>
      <c r="Y115" s="172">
        <f t="shared" si="68"/>
        <v>10000</v>
      </c>
      <c r="Z115" s="172">
        <f t="shared" si="68"/>
        <v>0</v>
      </c>
    </row>
    <row r="116" spans="1:26" s="137" customFormat="1" ht="37.5">
      <c r="A116" s="169" t="s">
        <v>123</v>
      </c>
      <c r="B116" s="180" t="s">
        <v>314</v>
      </c>
      <c r="C116" s="140"/>
      <c r="D116" s="140">
        <v>0</v>
      </c>
      <c r="E116" s="140" t="s">
        <v>389</v>
      </c>
      <c r="F116" s="140"/>
      <c r="G116" s="144">
        <f>G117</f>
        <v>3000</v>
      </c>
      <c r="H116" s="144">
        <f aca="true" t="shared" si="69" ref="H116:S116">H117</f>
        <v>0</v>
      </c>
      <c r="I116" s="144">
        <f t="shared" si="69"/>
        <v>0</v>
      </c>
      <c r="J116" s="144">
        <f t="shared" si="69"/>
        <v>3000</v>
      </c>
      <c r="K116" s="144">
        <f t="shared" si="69"/>
        <v>0</v>
      </c>
      <c r="L116" s="144">
        <f t="shared" si="69"/>
        <v>1200</v>
      </c>
      <c r="M116" s="144">
        <f t="shared" si="69"/>
        <v>0</v>
      </c>
      <c r="N116" s="144">
        <f t="shared" si="69"/>
        <v>0</v>
      </c>
      <c r="O116" s="144">
        <f t="shared" si="69"/>
        <v>1200</v>
      </c>
      <c r="P116" s="144">
        <f t="shared" si="69"/>
        <v>1200</v>
      </c>
      <c r="Q116" s="144">
        <f t="shared" si="69"/>
        <v>0</v>
      </c>
      <c r="R116" s="144">
        <f t="shared" si="69"/>
        <v>0</v>
      </c>
      <c r="S116" s="144">
        <f t="shared" si="69"/>
        <v>1200</v>
      </c>
      <c r="T116" s="167">
        <f>SUM(U116:Z116)</f>
        <v>600</v>
      </c>
      <c r="U116" s="144">
        <v>0</v>
      </c>
      <c r="V116" s="144">
        <f>V117</f>
        <v>0</v>
      </c>
      <c r="W116" s="144">
        <f>W117</f>
        <v>600</v>
      </c>
      <c r="X116" s="144">
        <f>X117</f>
        <v>0</v>
      </c>
      <c r="Y116" s="144">
        <f>Y117</f>
        <v>0</v>
      </c>
      <c r="Z116" s="167">
        <v>0</v>
      </c>
    </row>
    <row r="117" spans="1:26" s="173" customFormat="1" ht="37.5">
      <c r="A117" s="177">
        <v>1</v>
      </c>
      <c r="B117" s="179" t="s">
        <v>480</v>
      </c>
      <c r="C117" s="142" t="s">
        <v>191</v>
      </c>
      <c r="D117" s="142">
        <v>0</v>
      </c>
      <c r="E117" s="142">
        <v>0</v>
      </c>
      <c r="F117" s="142" t="s">
        <v>517</v>
      </c>
      <c r="G117" s="146">
        <v>3000</v>
      </c>
      <c r="H117" s="146">
        <v>0</v>
      </c>
      <c r="I117" s="146">
        <v>0</v>
      </c>
      <c r="J117" s="146">
        <v>3000</v>
      </c>
      <c r="K117" s="146">
        <v>0</v>
      </c>
      <c r="L117" s="178">
        <f aca="true" t="shared" si="70" ref="L117:L122">SUM(M117:O117)</f>
        <v>1200</v>
      </c>
      <c r="M117" s="65"/>
      <c r="N117" s="146">
        <v>0</v>
      </c>
      <c r="O117" s="65">
        <v>1200</v>
      </c>
      <c r="P117" s="178">
        <f>SUM(Q117:S117)</f>
        <v>1200</v>
      </c>
      <c r="Q117" s="178">
        <f>M117</f>
        <v>0</v>
      </c>
      <c r="R117" s="178">
        <f>N117</f>
        <v>0</v>
      </c>
      <c r="S117" s="178">
        <f>O117</f>
        <v>1200</v>
      </c>
      <c r="T117" s="178">
        <f>SUM(U117:Z117)</f>
        <v>600</v>
      </c>
      <c r="U117" s="146">
        <v>0</v>
      </c>
      <c r="V117" s="146"/>
      <c r="W117" s="146">
        <v>600</v>
      </c>
      <c r="X117" s="146"/>
      <c r="Y117" s="146"/>
      <c r="Z117" s="65">
        <v>0</v>
      </c>
    </row>
    <row r="118" spans="1:26" s="137" customFormat="1" ht="45" customHeight="1">
      <c r="A118" s="140" t="s">
        <v>63</v>
      </c>
      <c r="B118" s="180" t="s">
        <v>332</v>
      </c>
      <c r="C118" s="140"/>
      <c r="D118" s="140"/>
      <c r="E118" s="140"/>
      <c r="F118" s="140"/>
      <c r="G118" s="172">
        <f aca="true" t="shared" si="71" ref="G118:S118">G119+G120</f>
        <v>27800</v>
      </c>
      <c r="H118" s="172">
        <f t="shared" si="71"/>
        <v>0</v>
      </c>
      <c r="I118" s="172">
        <f t="shared" si="71"/>
        <v>0</v>
      </c>
      <c r="J118" s="172">
        <f t="shared" si="71"/>
        <v>27800</v>
      </c>
      <c r="K118" s="172">
        <f t="shared" si="71"/>
        <v>0</v>
      </c>
      <c r="L118" s="172">
        <f t="shared" si="71"/>
        <v>25880</v>
      </c>
      <c r="M118" s="172">
        <f t="shared" si="71"/>
        <v>0</v>
      </c>
      <c r="N118" s="172">
        <f t="shared" si="71"/>
        <v>0</v>
      </c>
      <c r="O118" s="172">
        <f t="shared" si="71"/>
        <v>25880</v>
      </c>
      <c r="P118" s="172">
        <f t="shared" si="71"/>
        <v>25880</v>
      </c>
      <c r="Q118" s="172">
        <f t="shared" si="71"/>
        <v>0</v>
      </c>
      <c r="R118" s="172">
        <f t="shared" si="71"/>
        <v>0</v>
      </c>
      <c r="S118" s="172">
        <f t="shared" si="71"/>
        <v>25880</v>
      </c>
      <c r="T118" s="172">
        <f>T119+T120</f>
        <v>1920</v>
      </c>
      <c r="U118" s="172">
        <f aca="true" t="shared" si="72" ref="U118:Z118">U119+U120</f>
        <v>0</v>
      </c>
      <c r="V118" s="172">
        <f t="shared" si="72"/>
        <v>0</v>
      </c>
      <c r="W118" s="172">
        <f t="shared" si="72"/>
        <v>1920</v>
      </c>
      <c r="X118" s="172">
        <f t="shared" si="72"/>
        <v>0</v>
      </c>
      <c r="Y118" s="172">
        <f t="shared" si="72"/>
        <v>0</v>
      </c>
      <c r="Z118" s="172">
        <f t="shared" si="72"/>
        <v>0</v>
      </c>
    </row>
    <row r="119" spans="1:26" s="173" customFormat="1" ht="75">
      <c r="A119" s="177">
        <v>1</v>
      </c>
      <c r="B119" s="179" t="s">
        <v>333</v>
      </c>
      <c r="C119" s="142" t="s">
        <v>189</v>
      </c>
      <c r="D119" s="142"/>
      <c r="E119" s="142"/>
      <c r="F119" s="142" t="s">
        <v>518</v>
      </c>
      <c r="G119" s="146">
        <v>20800</v>
      </c>
      <c r="H119" s="146">
        <v>0</v>
      </c>
      <c r="I119" s="146">
        <v>0</v>
      </c>
      <c r="J119" s="146">
        <v>20800</v>
      </c>
      <c r="K119" s="146">
        <v>0</v>
      </c>
      <c r="L119" s="178">
        <f t="shared" si="70"/>
        <v>19090</v>
      </c>
      <c r="M119" s="65"/>
      <c r="N119" s="146">
        <v>0</v>
      </c>
      <c r="O119" s="65">
        <v>19090</v>
      </c>
      <c r="P119" s="178">
        <f>SUM(Q119:S119)</f>
        <v>19090</v>
      </c>
      <c r="Q119" s="178">
        <f aca="true" t="shared" si="73" ref="Q119:S120">M119</f>
        <v>0</v>
      </c>
      <c r="R119" s="178">
        <f t="shared" si="73"/>
        <v>0</v>
      </c>
      <c r="S119" s="178">
        <f t="shared" si="73"/>
        <v>19090</v>
      </c>
      <c r="T119" s="65">
        <f>SUM(U119:Z119)</f>
        <v>1710</v>
      </c>
      <c r="U119" s="146">
        <v>0</v>
      </c>
      <c r="V119" s="146">
        <v>0</v>
      </c>
      <c r="W119" s="146">
        <v>1710</v>
      </c>
      <c r="X119" s="146">
        <v>0</v>
      </c>
      <c r="Y119" s="146">
        <v>0</v>
      </c>
      <c r="Z119" s="65">
        <f>SUM(Z120:Z126)</f>
        <v>0</v>
      </c>
    </row>
    <row r="120" spans="1:26" s="173" customFormat="1" ht="37.5">
      <c r="A120" s="177">
        <v>2</v>
      </c>
      <c r="B120" s="179" t="s">
        <v>481</v>
      </c>
      <c r="C120" s="142" t="s">
        <v>191</v>
      </c>
      <c r="D120" s="142">
        <v>0</v>
      </c>
      <c r="E120" s="142" t="s">
        <v>391</v>
      </c>
      <c r="F120" s="142" t="s">
        <v>519</v>
      </c>
      <c r="G120" s="146">
        <v>7000</v>
      </c>
      <c r="H120" s="146">
        <v>0</v>
      </c>
      <c r="I120" s="146">
        <v>0</v>
      </c>
      <c r="J120" s="146">
        <v>7000</v>
      </c>
      <c r="K120" s="146">
        <v>0</v>
      </c>
      <c r="L120" s="178">
        <f t="shared" si="70"/>
        <v>6790</v>
      </c>
      <c r="M120" s="65"/>
      <c r="N120" s="146">
        <v>0</v>
      </c>
      <c r="O120" s="65">
        <v>6790</v>
      </c>
      <c r="P120" s="178">
        <f>SUM(Q120:S120)</f>
        <v>6790</v>
      </c>
      <c r="Q120" s="178">
        <f t="shared" si="73"/>
        <v>0</v>
      </c>
      <c r="R120" s="178">
        <f t="shared" si="73"/>
        <v>0</v>
      </c>
      <c r="S120" s="178">
        <f t="shared" si="73"/>
        <v>6790</v>
      </c>
      <c r="T120" s="65">
        <f>SUM(U120:Z120)</f>
        <v>210</v>
      </c>
      <c r="U120" s="146">
        <v>0</v>
      </c>
      <c r="V120" s="146">
        <v>0</v>
      </c>
      <c r="W120" s="146">
        <v>210</v>
      </c>
      <c r="X120" s="146">
        <v>0</v>
      </c>
      <c r="Y120" s="146">
        <v>0</v>
      </c>
      <c r="Z120" s="146">
        <v>0</v>
      </c>
    </row>
    <row r="121" spans="1:26" s="137" customFormat="1" ht="37.5">
      <c r="A121" s="140" t="s">
        <v>28</v>
      </c>
      <c r="B121" s="180" t="s">
        <v>334</v>
      </c>
      <c r="C121" s="140"/>
      <c r="D121" s="140">
        <v>0</v>
      </c>
      <c r="E121" s="140" t="s">
        <v>392</v>
      </c>
      <c r="F121" s="140"/>
      <c r="G121" s="144">
        <f>G122</f>
        <v>44450</v>
      </c>
      <c r="H121" s="144">
        <f aca="true" t="shared" si="74" ref="H121:S121">H122</f>
        <v>0</v>
      </c>
      <c r="I121" s="144">
        <f t="shared" si="74"/>
        <v>0</v>
      </c>
      <c r="J121" s="144">
        <f t="shared" si="74"/>
        <v>44450</v>
      </c>
      <c r="K121" s="144">
        <f t="shared" si="74"/>
        <v>0</v>
      </c>
      <c r="L121" s="144">
        <f t="shared" si="74"/>
        <v>35000</v>
      </c>
      <c r="M121" s="144">
        <f t="shared" si="74"/>
        <v>0</v>
      </c>
      <c r="N121" s="144">
        <f t="shared" si="74"/>
        <v>0</v>
      </c>
      <c r="O121" s="144">
        <f t="shared" si="74"/>
        <v>35000</v>
      </c>
      <c r="P121" s="144">
        <f t="shared" si="74"/>
        <v>35000</v>
      </c>
      <c r="Q121" s="144">
        <f t="shared" si="74"/>
        <v>0</v>
      </c>
      <c r="R121" s="144">
        <f t="shared" si="74"/>
        <v>0</v>
      </c>
      <c r="S121" s="144">
        <f t="shared" si="74"/>
        <v>35000</v>
      </c>
      <c r="T121" s="167">
        <f aca="true" t="shared" si="75" ref="T121:T126">SUM(U121:Z121)</f>
        <v>7864</v>
      </c>
      <c r="U121" s="144">
        <v>0</v>
      </c>
      <c r="V121" s="144">
        <f>V122</f>
        <v>0</v>
      </c>
      <c r="W121" s="144">
        <f>W122</f>
        <v>7864</v>
      </c>
      <c r="X121" s="144">
        <f>X122</f>
        <v>0</v>
      </c>
      <c r="Y121" s="144">
        <f>Y122</f>
        <v>0</v>
      </c>
      <c r="Z121" s="144">
        <v>0</v>
      </c>
    </row>
    <row r="122" spans="1:26" s="173" customFormat="1" ht="75">
      <c r="A122" s="142">
        <v>1</v>
      </c>
      <c r="B122" s="204" t="s">
        <v>213</v>
      </c>
      <c r="C122" s="142" t="s">
        <v>189</v>
      </c>
      <c r="D122" s="142">
        <v>0</v>
      </c>
      <c r="E122" s="142">
        <v>0</v>
      </c>
      <c r="F122" s="142" t="s">
        <v>520</v>
      </c>
      <c r="G122" s="146">
        <v>44450</v>
      </c>
      <c r="H122" s="146">
        <v>0</v>
      </c>
      <c r="I122" s="146">
        <v>0</v>
      </c>
      <c r="J122" s="146">
        <v>44450</v>
      </c>
      <c r="K122" s="146">
        <v>0</v>
      </c>
      <c r="L122" s="178">
        <f t="shared" si="70"/>
        <v>35000</v>
      </c>
      <c r="M122" s="65"/>
      <c r="N122" s="146">
        <v>0</v>
      </c>
      <c r="O122" s="65">
        <v>35000</v>
      </c>
      <c r="P122" s="178">
        <f>SUM(Q122:S122)</f>
        <v>35000</v>
      </c>
      <c r="Q122" s="178">
        <f aca="true" t="shared" si="76" ref="Q122:S123">M122</f>
        <v>0</v>
      </c>
      <c r="R122" s="178">
        <f t="shared" si="76"/>
        <v>0</v>
      </c>
      <c r="S122" s="178">
        <f t="shared" si="76"/>
        <v>35000</v>
      </c>
      <c r="T122" s="178">
        <f t="shared" si="75"/>
        <v>7864</v>
      </c>
      <c r="U122" s="146">
        <v>0</v>
      </c>
      <c r="V122" s="146">
        <v>0</v>
      </c>
      <c r="W122" s="146">
        <v>7864</v>
      </c>
      <c r="X122" s="146">
        <v>0</v>
      </c>
      <c r="Y122" s="146">
        <v>0</v>
      </c>
      <c r="Z122" s="146">
        <v>0</v>
      </c>
    </row>
    <row r="123" spans="1:26" s="137" customFormat="1" ht="44.25" customHeight="1">
      <c r="A123" s="140" t="s">
        <v>29</v>
      </c>
      <c r="B123" s="180" t="s">
        <v>482</v>
      </c>
      <c r="C123" s="140"/>
      <c r="D123" s="140">
        <v>0</v>
      </c>
      <c r="E123" s="140">
        <v>0</v>
      </c>
      <c r="F123" s="140"/>
      <c r="G123" s="144"/>
      <c r="H123" s="144"/>
      <c r="I123" s="144"/>
      <c r="J123" s="144"/>
      <c r="K123" s="144"/>
      <c r="L123" s="172">
        <f>SUM(M123:O123)</f>
        <v>0</v>
      </c>
      <c r="M123" s="172"/>
      <c r="N123" s="144"/>
      <c r="O123" s="172">
        <v>0</v>
      </c>
      <c r="P123" s="178">
        <f>SUM(Q123:S123)</f>
        <v>0</v>
      </c>
      <c r="Q123" s="178">
        <f t="shared" si="76"/>
        <v>0</v>
      </c>
      <c r="R123" s="178">
        <f t="shared" si="76"/>
        <v>0</v>
      </c>
      <c r="S123" s="178">
        <f t="shared" si="76"/>
        <v>0</v>
      </c>
      <c r="T123" s="167">
        <f t="shared" si="75"/>
        <v>20000</v>
      </c>
      <c r="U123" s="144">
        <v>0</v>
      </c>
      <c r="V123" s="144">
        <v>0</v>
      </c>
      <c r="W123" s="144">
        <v>10000</v>
      </c>
      <c r="X123" s="144">
        <v>0</v>
      </c>
      <c r="Y123" s="144">
        <v>10000</v>
      </c>
      <c r="Z123" s="144">
        <v>0</v>
      </c>
    </row>
    <row r="124" spans="1:26" s="137" customFormat="1" ht="42.75" customHeight="1">
      <c r="A124" s="169" t="s">
        <v>123</v>
      </c>
      <c r="B124" s="205" t="s">
        <v>336</v>
      </c>
      <c r="C124" s="140"/>
      <c r="D124" s="140">
        <v>0</v>
      </c>
      <c r="E124" s="140" t="s">
        <v>377</v>
      </c>
      <c r="F124" s="143"/>
      <c r="G124" s="144">
        <f>G125</f>
        <v>90000</v>
      </c>
      <c r="H124" s="144">
        <f aca="true" t="shared" si="77" ref="H124:O125">H125</f>
        <v>0</v>
      </c>
      <c r="I124" s="144">
        <f>I125</f>
        <v>90000</v>
      </c>
      <c r="J124" s="144">
        <f t="shared" si="77"/>
      </c>
      <c r="K124" s="144">
        <f t="shared" si="77"/>
        <v>0</v>
      </c>
      <c r="L124" s="172">
        <f>L125</f>
        <v>0</v>
      </c>
      <c r="M124" s="172">
        <f aca="true" t="shared" si="78" ref="M124:S124">M125</f>
        <v>0</v>
      </c>
      <c r="N124" s="172">
        <f t="shared" si="78"/>
        <v>0</v>
      </c>
      <c r="O124" s="172">
        <f t="shared" si="78"/>
        <v>0</v>
      </c>
      <c r="P124" s="172">
        <f t="shared" si="78"/>
        <v>0</v>
      </c>
      <c r="Q124" s="172">
        <f t="shared" si="78"/>
        <v>0</v>
      </c>
      <c r="R124" s="172">
        <f t="shared" si="78"/>
        <v>0</v>
      </c>
      <c r="S124" s="172">
        <f t="shared" si="78"/>
        <v>0</v>
      </c>
      <c r="T124" s="167">
        <f t="shared" si="75"/>
        <v>90000</v>
      </c>
      <c r="U124" s="144">
        <v>0</v>
      </c>
      <c r="V124" s="144">
        <f>V125</f>
        <v>90000</v>
      </c>
      <c r="W124" s="144">
        <f aca="true" t="shared" si="79" ref="W124:Y125">W125</f>
        <v>0</v>
      </c>
      <c r="X124" s="144">
        <f t="shared" si="79"/>
        <v>0</v>
      </c>
      <c r="Y124" s="144">
        <f t="shared" si="79"/>
        <v>0</v>
      </c>
      <c r="Z124" s="164">
        <v>0</v>
      </c>
    </row>
    <row r="125" spans="1:26" s="137" customFormat="1" ht="45.75" customHeight="1">
      <c r="A125" s="169" t="s">
        <v>123</v>
      </c>
      <c r="B125" s="206" t="s">
        <v>337</v>
      </c>
      <c r="C125" s="140"/>
      <c r="D125" s="140">
        <v>0</v>
      </c>
      <c r="E125" s="140">
        <v>2013</v>
      </c>
      <c r="F125" s="143"/>
      <c r="G125" s="144">
        <f>G126</f>
        <v>90000</v>
      </c>
      <c r="H125" s="144">
        <f t="shared" si="77"/>
        <v>0</v>
      </c>
      <c r="I125" s="144">
        <f t="shared" si="77"/>
        <v>90000</v>
      </c>
      <c r="J125" s="144">
        <f t="shared" si="77"/>
      </c>
      <c r="K125" s="144">
        <f t="shared" si="77"/>
        <v>0</v>
      </c>
      <c r="L125" s="144">
        <f t="shared" si="77"/>
        <v>0</v>
      </c>
      <c r="M125" s="144">
        <f t="shared" si="77"/>
        <v>0</v>
      </c>
      <c r="N125" s="144">
        <f t="shared" si="77"/>
        <v>0</v>
      </c>
      <c r="O125" s="144">
        <f t="shared" si="77"/>
        <v>0</v>
      </c>
      <c r="P125" s="172">
        <v>0</v>
      </c>
      <c r="Q125" s="172"/>
      <c r="R125" s="172">
        <v>0</v>
      </c>
      <c r="S125" s="172">
        <v>0</v>
      </c>
      <c r="T125" s="167">
        <f t="shared" si="75"/>
        <v>90000</v>
      </c>
      <c r="U125" s="144">
        <v>0</v>
      </c>
      <c r="V125" s="144">
        <f>V126</f>
        <v>90000</v>
      </c>
      <c r="W125" s="144">
        <f t="shared" si="79"/>
        <v>0</v>
      </c>
      <c r="X125" s="144">
        <f t="shared" si="79"/>
        <v>0</v>
      </c>
      <c r="Y125" s="144">
        <f t="shared" si="79"/>
        <v>0</v>
      </c>
      <c r="Z125" s="172">
        <v>0</v>
      </c>
    </row>
    <row r="126" spans="1:26" s="173" customFormat="1" ht="56.25">
      <c r="A126" s="176"/>
      <c r="B126" s="191" t="s">
        <v>483</v>
      </c>
      <c r="C126" s="142" t="s">
        <v>194</v>
      </c>
      <c r="D126" s="142">
        <v>0</v>
      </c>
      <c r="E126" s="142" t="s">
        <v>377</v>
      </c>
      <c r="F126" s="142" t="s">
        <v>521</v>
      </c>
      <c r="G126" s="146">
        <v>90000</v>
      </c>
      <c r="H126" s="146">
        <v>0</v>
      </c>
      <c r="I126" s="146">
        <v>90000</v>
      </c>
      <c r="J126" s="146" t="s">
        <v>380</v>
      </c>
      <c r="K126" s="146">
        <v>0</v>
      </c>
      <c r="L126" s="178">
        <f>SUM(M126:O126)</f>
        <v>0</v>
      </c>
      <c r="M126" s="65"/>
      <c r="N126" s="146">
        <v>0</v>
      </c>
      <c r="O126" s="65">
        <v>0</v>
      </c>
      <c r="P126" s="178">
        <f>SUM(Q126:S126)</f>
        <v>0</v>
      </c>
      <c r="Q126" s="178">
        <f>M126</f>
        <v>0</v>
      </c>
      <c r="R126" s="178">
        <f>N126</f>
        <v>0</v>
      </c>
      <c r="S126" s="178">
        <f>O126</f>
        <v>0</v>
      </c>
      <c r="T126" s="178">
        <f t="shared" si="75"/>
        <v>90000</v>
      </c>
      <c r="U126" s="146">
        <v>0</v>
      </c>
      <c r="V126" s="146">
        <v>90000</v>
      </c>
      <c r="W126" s="146">
        <v>0</v>
      </c>
      <c r="X126" s="146">
        <v>0</v>
      </c>
      <c r="Y126" s="146">
        <v>0</v>
      </c>
      <c r="Z126" s="65">
        <v>0</v>
      </c>
    </row>
    <row r="127" spans="1:26" s="173" customFormat="1" ht="39" customHeight="1">
      <c r="A127" s="205" t="s">
        <v>397</v>
      </c>
      <c r="B127" s="205" t="s">
        <v>411</v>
      </c>
      <c r="C127" s="205"/>
      <c r="D127" s="205"/>
      <c r="E127" s="205"/>
      <c r="F127" s="205"/>
      <c r="G127" s="207"/>
      <c r="H127" s="207"/>
      <c r="I127" s="207"/>
      <c r="J127" s="207"/>
      <c r="K127" s="207"/>
      <c r="L127" s="207"/>
      <c r="M127" s="207"/>
      <c r="N127" s="207"/>
      <c r="O127" s="207"/>
      <c r="P127" s="207"/>
      <c r="Q127" s="207"/>
      <c r="R127" s="207"/>
      <c r="S127" s="207"/>
      <c r="T127" s="167">
        <f>SUM(U127:Z127)</f>
        <v>57050</v>
      </c>
      <c r="U127" s="207"/>
      <c r="V127" s="207"/>
      <c r="W127" s="207"/>
      <c r="X127" s="207"/>
      <c r="Y127" s="207">
        <f>'Bieu so 49'!D21</f>
        <v>57050</v>
      </c>
      <c r="Z127" s="207"/>
    </row>
    <row r="128" spans="1:26" s="211" customFormat="1" ht="18.75">
      <c r="A128" s="160"/>
      <c r="B128" s="208"/>
      <c r="C128" s="209"/>
      <c r="D128" s="209"/>
      <c r="E128" s="209"/>
      <c r="F128" s="209"/>
      <c r="G128" s="210"/>
      <c r="H128" s="210"/>
      <c r="I128" s="210"/>
      <c r="J128" s="210"/>
      <c r="K128" s="210"/>
      <c r="L128" s="210"/>
      <c r="M128" s="210"/>
      <c r="N128" s="210"/>
      <c r="O128" s="210"/>
      <c r="P128" s="210"/>
      <c r="Q128" s="210"/>
      <c r="R128" s="210"/>
      <c r="S128" s="210"/>
      <c r="T128" s="210"/>
      <c r="U128" s="210"/>
      <c r="V128" s="210"/>
      <c r="W128" s="210"/>
      <c r="X128" s="210"/>
      <c r="Y128" s="210"/>
      <c r="Z128" s="210"/>
    </row>
  </sheetData>
  <sheetProtection/>
  <mergeCells count="40">
    <mergeCell ref="V1:Z1"/>
    <mergeCell ref="T6:Z7"/>
    <mergeCell ref="T8:T10"/>
    <mergeCell ref="U8:Z8"/>
    <mergeCell ref="U9:U10"/>
    <mergeCell ref="V9:V10"/>
    <mergeCell ref="W9:W10"/>
    <mergeCell ref="X9:X10"/>
    <mergeCell ref="Y9:Y10"/>
    <mergeCell ref="Z9:Z10"/>
    <mergeCell ref="A1:B1"/>
    <mergeCell ref="P6:S7"/>
    <mergeCell ref="Q8:S8"/>
    <mergeCell ref="Q9:Q10"/>
    <mergeCell ref="R9:R10"/>
    <mergeCell ref="S9:S10"/>
    <mergeCell ref="L6:O7"/>
    <mergeCell ref="L8:L10"/>
    <mergeCell ref="M8:O8"/>
    <mergeCell ref="M9:M10"/>
    <mergeCell ref="N9:N10"/>
    <mergeCell ref="O9:O10"/>
    <mergeCell ref="A2:Z2"/>
    <mergeCell ref="A3:Z3"/>
    <mergeCell ref="F6:K6"/>
    <mergeCell ref="W5:Z5"/>
    <mergeCell ref="P8:P10"/>
    <mergeCell ref="G7:K7"/>
    <mergeCell ref="H8:K8"/>
    <mergeCell ref="A6:A10"/>
    <mergeCell ref="B6:B10"/>
    <mergeCell ref="C6:C10"/>
    <mergeCell ref="D6:D10"/>
    <mergeCell ref="E6:E10"/>
    <mergeCell ref="F7:F10"/>
    <mergeCell ref="G8:G10"/>
    <mergeCell ref="H9:H10"/>
    <mergeCell ref="I9:I10"/>
    <mergeCell ref="J9:J10"/>
    <mergeCell ref="K9:K10"/>
  </mergeCells>
  <printOptions/>
  <pageMargins left="0.5118110236220472" right="0.37" top="0.6692913385826772" bottom="0.3937007874015748" header="0.31496062992125984" footer="0.31496062992125984"/>
  <pageSetup horizontalDpi="600" verticalDpi="600" orientation="landscape" paperSize="9" scale="38" r:id="rId1"/>
</worksheet>
</file>

<file path=xl/worksheets/sheet15.xml><?xml version="1.0" encoding="utf-8"?>
<worksheet xmlns="http://schemas.openxmlformats.org/spreadsheetml/2006/main" xmlns:r="http://schemas.openxmlformats.org/officeDocument/2006/relationships">
  <dimension ref="A1:Z226"/>
  <sheetViews>
    <sheetView tabSelected="1" zoomScale="66" zoomScaleNormal="66" zoomScalePageLayoutView="0" workbookViewId="0" topLeftCell="A1">
      <selection activeCell="F13" sqref="F13"/>
    </sheetView>
  </sheetViews>
  <sheetFormatPr defaultColWidth="9.140625" defaultRowHeight="12.75"/>
  <cols>
    <col min="1" max="1" width="7.7109375" style="271" customWidth="1"/>
    <col min="2" max="2" width="58.57421875" style="270" customWidth="1"/>
    <col min="3" max="3" width="12.140625" style="272" customWidth="1"/>
    <col min="4" max="5" width="9.140625" style="270" customWidth="1"/>
    <col min="6" max="6" width="37.140625" style="270" customWidth="1"/>
    <col min="7" max="7" width="12.7109375" style="270" customWidth="1"/>
    <col min="8" max="8" width="14.28125" style="270" customWidth="1"/>
    <col min="9" max="9" width="14.00390625" style="270" customWidth="1"/>
    <col min="10" max="10" width="14.421875" style="270" customWidth="1"/>
    <col min="11" max="11" width="12.00390625" style="270" customWidth="1"/>
    <col min="12" max="12" width="14.421875" style="270" customWidth="1"/>
    <col min="13" max="13" width="12.421875" style="270" customWidth="1"/>
    <col min="14" max="14" width="15.00390625" style="270" customWidth="1"/>
    <col min="15" max="15" width="11.57421875" style="270" customWidth="1"/>
    <col min="16" max="16" width="12.57421875" style="270" customWidth="1"/>
    <col min="17" max="17" width="11.421875" style="270" customWidth="1"/>
    <col min="18" max="18" width="11.7109375" style="270" customWidth="1"/>
    <col min="19" max="19" width="9.140625" style="270" customWidth="1"/>
    <col min="20" max="20" width="12.7109375" style="270" customWidth="1"/>
    <col min="21" max="21" width="13.140625" style="270" customWidth="1"/>
    <col min="22" max="22" width="10.28125" style="270" customWidth="1"/>
    <col min="23" max="23" width="12.140625" style="270" customWidth="1"/>
    <col min="24" max="24" width="44.421875" style="270" customWidth="1"/>
    <col min="25" max="25" width="21.421875" style="385" customWidth="1"/>
    <col min="26" max="26" width="16.140625" style="270" customWidth="1"/>
    <col min="27" max="16384" width="9.140625" style="270" customWidth="1"/>
  </cols>
  <sheetData>
    <row r="1" spans="1:24" ht="15.75">
      <c r="A1" s="649" t="s">
        <v>418</v>
      </c>
      <c r="B1" s="649"/>
      <c r="C1" s="267"/>
      <c r="D1" s="267"/>
      <c r="E1" s="267"/>
      <c r="F1" s="267"/>
      <c r="G1" s="268"/>
      <c r="H1" s="268"/>
      <c r="I1" s="268"/>
      <c r="J1" s="268"/>
      <c r="K1" s="268"/>
      <c r="L1" s="268"/>
      <c r="M1" s="268"/>
      <c r="N1" s="268"/>
      <c r="O1" s="268"/>
      <c r="P1" s="269"/>
      <c r="Q1" s="269"/>
      <c r="R1" s="268"/>
      <c r="S1" s="650" t="s">
        <v>365</v>
      </c>
      <c r="T1" s="650"/>
      <c r="U1" s="650"/>
      <c r="V1" s="650"/>
      <c r="W1" s="650"/>
      <c r="X1" s="650"/>
    </row>
    <row r="2" spans="1:24" ht="22.5" customHeight="1">
      <c r="A2" s="651" t="s">
        <v>600</v>
      </c>
      <c r="B2" s="651"/>
      <c r="C2" s="651"/>
      <c r="D2" s="651"/>
      <c r="E2" s="651"/>
      <c r="F2" s="651"/>
      <c r="G2" s="651"/>
      <c r="H2" s="651"/>
      <c r="I2" s="651"/>
      <c r="J2" s="651"/>
      <c r="K2" s="651"/>
      <c r="L2" s="651"/>
      <c r="M2" s="651"/>
      <c r="N2" s="651"/>
      <c r="O2" s="651"/>
      <c r="P2" s="651"/>
      <c r="Q2" s="651"/>
      <c r="R2" s="651"/>
      <c r="S2" s="651"/>
      <c r="T2" s="651"/>
      <c r="U2" s="651"/>
      <c r="V2" s="651"/>
      <c r="W2" s="651"/>
      <c r="X2" s="651"/>
    </row>
    <row r="3" spans="1:24" ht="22.5" customHeight="1">
      <c r="A3" s="652" t="s">
        <v>181</v>
      </c>
      <c r="B3" s="652"/>
      <c r="C3" s="652"/>
      <c r="D3" s="652"/>
      <c r="E3" s="652"/>
      <c r="F3" s="652"/>
      <c r="G3" s="652"/>
      <c r="H3" s="652"/>
      <c r="I3" s="652"/>
      <c r="J3" s="652"/>
      <c r="K3" s="652"/>
      <c r="L3" s="652"/>
      <c r="M3" s="652"/>
      <c r="N3" s="652"/>
      <c r="O3" s="652"/>
      <c r="P3" s="652"/>
      <c r="Q3" s="652"/>
      <c r="R3" s="652"/>
      <c r="S3" s="652"/>
      <c r="T3" s="652"/>
      <c r="U3" s="652"/>
      <c r="V3" s="652"/>
      <c r="W3" s="652"/>
      <c r="X3" s="652"/>
    </row>
    <row r="4" spans="3:25" s="271" customFormat="1" ht="26.25" customHeight="1">
      <c r="C4" s="272"/>
      <c r="V4" s="653" t="s">
        <v>1</v>
      </c>
      <c r="W4" s="653"/>
      <c r="X4" s="653"/>
      <c r="Y4" s="386"/>
    </row>
    <row r="5" spans="1:25" s="271" customFormat="1" ht="18" customHeight="1">
      <c r="A5" s="647" t="s">
        <v>366</v>
      </c>
      <c r="B5" s="647" t="s">
        <v>6</v>
      </c>
      <c r="C5" s="648" t="s">
        <v>183</v>
      </c>
      <c r="D5" s="648" t="s">
        <v>184</v>
      </c>
      <c r="E5" s="648" t="s">
        <v>367</v>
      </c>
      <c r="F5" s="648" t="s">
        <v>368</v>
      </c>
      <c r="G5" s="648"/>
      <c r="H5" s="648"/>
      <c r="I5" s="648"/>
      <c r="J5" s="648"/>
      <c r="K5" s="648"/>
      <c r="L5" s="648" t="s">
        <v>556</v>
      </c>
      <c r="M5" s="648"/>
      <c r="N5" s="648"/>
      <c r="O5" s="648"/>
      <c r="P5" s="648"/>
      <c r="Q5" s="648" t="s">
        <v>564</v>
      </c>
      <c r="R5" s="648"/>
      <c r="S5" s="648"/>
      <c r="T5" s="648"/>
      <c r="U5" s="648"/>
      <c r="V5" s="648"/>
      <c r="W5" s="648"/>
      <c r="X5" s="648" t="s">
        <v>601</v>
      </c>
      <c r="Y5" s="386"/>
    </row>
    <row r="6" spans="1:24" ht="18.75" customHeight="1">
      <c r="A6" s="647"/>
      <c r="B6" s="647"/>
      <c r="C6" s="648"/>
      <c r="D6" s="648"/>
      <c r="E6" s="648"/>
      <c r="F6" s="648" t="s">
        <v>185</v>
      </c>
      <c r="G6" s="648" t="s">
        <v>186</v>
      </c>
      <c r="H6" s="648"/>
      <c r="I6" s="648"/>
      <c r="J6" s="648"/>
      <c r="K6" s="648"/>
      <c r="L6" s="648" t="s">
        <v>33</v>
      </c>
      <c r="M6" s="273"/>
      <c r="N6" s="648" t="s">
        <v>369</v>
      </c>
      <c r="O6" s="648"/>
      <c r="P6" s="648"/>
      <c r="Q6" s="648" t="s">
        <v>33</v>
      </c>
      <c r="R6" s="648" t="s">
        <v>187</v>
      </c>
      <c r="S6" s="648"/>
      <c r="T6" s="648"/>
      <c r="U6" s="648"/>
      <c r="V6" s="648"/>
      <c r="W6" s="648"/>
      <c r="X6" s="648"/>
    </row>
    <row r="7" spans="1:25" s="266" customFormat="1" ht="36" customHeight="1">
      <c r="A7" s="647"/>
      <c r="B7" s="647"/>
      <c r="C7" s="648"/>
      <c r="D7" s="648"/>
      <c r="E7" s="648"/>
      <c r="F7" s="648"/>
      <c r="G7" s="648" t="s">
        <v>33</v>
      </c>
      <c r="H7" s="648" t="s">
        <v>122</v>
      </c>
      <c r="I7" s="648"/>
      <c r="J7" s="648"/>
      <c r="K7" s="648"/>
      <c r="L7" s="648"/>
      <c r="M7" s="648" t="s">
        <v>602</v>
      </c>
      <c r="N7" s="648" t="s">
        <v>188</v>
      </c>
      <c r="O7" s="648" t="s">
        <v>603</v>
      </c>
      <c r="P7" s="648" t="s">
        <v>16</v>
      </c>
      <c r="Q7" s="648"/>
      <c r="R7" s="648" t="s">
        <v>371</v>
      </c>
      <c r="S7" s="648" t="s">
        <v>372</v>
      </c>
      <c r="T7" s="648" t="s">
        <v>373</v>
      </c>
      <c r="U7" s="648" t="s">
        <v>604</v>
      </c>
      <c r="V7" s="648" t="s">
        <v>605</v>
      </c>
      <c r="W7" s="648" t="s">
        <v>606</v>
      </c>
      <c r="X7" s="648"/>
      <c r="Y7" s="387"/>
    </row>
    <row r="8" spans="1:25" s="266" customFormat="1" ht="26.25" customHeight="1">
      <c r="A8" s="647"/>
      <c r="B8" s="647"/>
      <c r="C8" s="648"/>
      <c r="D8" s="648"/>
      <c r="E8" s="648"/>
      <c r="F8" s="648"/>
      <c r="G8" s="648"/>
      <c r="H8" s="648" t="s">
        <v>602</v>
      </c>
      <c r="I8" s="648" t="s">
        <v>375</v>
      </c>
      <c r="J8" s="648" t="s">
        <v>370</v>
      </c>
      <c r="K8" s="648" t="s">
        <v>376</v>
      </c>
      <c r="L8" s="648"/>
      <c r="M8" s="648"/>
      <c r="N8" s="648"/>
      <c r="O8" s="648"/>
      <c r="P8" s="648"/>
      <c r="Q8" s="648"/>
      <c r="R8" s="648"/>
      <c r="S8" s="648"/>
      <c r="T8" s="648"/>
      <c r="U8" s="648"/>
      <c r="V8" s="648"/>
      <c r="W8" s="648"/>
      <c r="X8" s="648"/>
      <c r="Y8" s="387"/>
    </row>
    <row r="9" spans="1:25" s="266" customFormat="1" ht="55.5" customHeight="1">
      <c r="A9" s="647"/>
      <c r="B9" s="647"/>
      <c r="C9" s="648"/>
      <c r="D9" s="648"/>
      <c r="E9" s="648"/>
      <c r="F9" s="648"/>
      <c r="G9" s="648"/>
      <c r="H9" s="648"/>
      <c r="I9" s="648"/>
      <c r="J9" s="648"/>
      <c r="K9" s="648"/>
      <c r="L9" s="648"/>
      <c r="M9" s="648"/>
      <c r="N9" s="648"/>
      <c r="O9" s="648"/>
      <c r="P9" s="648"/>
      <c r="Q9" s="648"/>
      <c r="R9" s="648"/>
      <c r="S9" s="648"/>
      <c r="T9" s="648"/>
      <c r="U9" s="648"/>
      <c r="V9" s="648"/>
      <c r="W9" s="648"/>
      <c r="X9" s="648"/>
      <c r="Y9" s="387"/>
    </row>
    <row r="10" spans="1:26" ht="36" customHeight="1">
      <c r="A10" s="274"/>
      <c r="B10" s="274" t="s">
        <v>437</v>
      </c>
      <c r="C10" s="275"/>
      <c r="D10" s="276"/>
      <c r="E10" s="276"/>
      <c r="F10" s="276"/>
      <c r="G10" s="277">
        <v>16188831</v>
      </c>
      <c r="H10" s="277">
        <v>2041394</v>
      </c>
      <c r="I10" s="277">
        <v>6267380</v>
      </c>
      <c r="J10" s="277">
        <v>7522185.99</v>
      </c>
      <c r="K10" s="277">
        <v>360749.01</v>
      </c>
      <c r="L10" s="277">
        <v>8270475</v>
      </c>
      <c r="M10" s="277">
        <v>1054912</v>
      </c>
      <c r="N10" s="277">
        <v>4192377</v>
      </c>
      <c r="O10" s="277">
        <v>2887217</v>
      </c>
      <c r="P10" s="277">
        <v>135969</v>
      </c>
      <c r="Q10" s="277">
        <v>2923540.365079365</v>
      </c>
      <c r="R10" s="277">
        <v>449634</v>
      </c>
      <c r="S10" s="277">
        <v>50000</v>
      </c>
      <c r="T10" s="277">
        <v>493450</v>
      </c>
      <c r="U10" s="277">
        <v>1527166</v>
      </c>
      <c r="V10" s="277">
        <v>287590</v>
      </c>
      <c r="W10" s="277">
        <v>115700.36507936507</v>
      </c>
      <c r="X10" s="278"/>
      <c r="Y10" s="388">
        <v>7215563</v>
      </c>
      <c r="Z10" s="269"/>
    </row>
    <row r="11" spans="1:26" s="363" customFormat="1" ht="37.5" customHeight="1">
      <c r="A11" s="371" t="s">
        <v>123</v>
      </c>
      <c r="B11" s="376" t="s">
        <v>159</v>
      </c>
      <c r="C11" s="317"/>
      <c r="D11" s="361"/>
      <c r="E11" s="361"/>
      <c r="F11" s="361"/>
      <c r="G11" s="277">
        <v>28500</v>
      </c>
      <c r="H11" s="277">
        <v>0</v>
      </c>
      <c r="I11" s="277">
        <v>0</v>
      </c>
      <c r="J11" s="277">
        <v>28500</v>
      </c>
      <c r="K11" s="277">
        <v>0</v>
      </c>
      <c r="L11" s="277">
        <v>12734</v>
      </c>
      <c r="M11" s="277">
        <v>0</v>
      </c>
      <c r="N11" s="277">
        <v>0</v>
      </c>
      <c r="O11" s="277">
        <v>12734</v>
      </c>
      <c r="P11" s="277">
        <v>0</v>
      </c>
      <c r="Q11" s="277">
        <v>15766</v>
      </c>
      <c r="R11" s="277">
        <v>15766</v>
      </c>
      <c r="S11" s="277">
        <v>0</v>
      </c>
      <c r="T11" s="277">
        <v>0</v>
      </c>
      <c r="U11" s="277">
        <v>0</v>
      </c>
      <c r="V11" s="277">
        <v>0</v>
      </c>
      <c r="W11" s="277">
        <v>0</v>
      </c>
      <c r="X11" s="361"/>
      <c r="Y11" s="388">
        <v>12734</v>
      </c>
      <c r="Z11" s="269"/>
    </row>
    <row r="12" spans="1:26" ht="37.5" customHeight="1">
      <c r="A12" s="279">
        <v>1</v>
      </c>
      <c r="B12" s="280" t="s">
        <v>438</v>
      </c>
      <c r="C12" s="281"/>
      <c r="D12" s="282"/>
      <c r="E12" s="282"/>
      <c r="F12" s="236"/>
      <c r="G12" s="283">
        <v>28500</v>
      </c>
      <c r="H12" s="283">
        <v>0</v>
      </c>
      <c r="I12" s="283">
        <v>0</v>
      </c>
      <c r="J12" s="283">
        <v>28500</v>
      </c>
      <c r="K12" s="283">
        <v>0</v>
      </c>
      <c r="L12" s="283">
        <v>12734</v>
      </c>
      <c r="M12" s="283"/>
      <c r="N12" s="283">
        <v>0</v>
      </c>
      <c r="O12" s="283">
        <v>12734</v>
      </c>
      <c r="P12" s="283">
        <v>0</v>
      </c>
      <c r="Q12" s="283">
        <v>15766</v>
      </c>
      <c r="R12" s="283">
        <v>15766</v>
      </c>
      <c r="S12" s="283">
        <v>0</v>
      </c>
      <c r="T12" s="283">
        <v>0</v>
      </c>
      <c r="U12" s="283">
        <v>0</v>
      </c>
      <c r="V12" s="283">
        <v>0</v>
      </c>
      <c r="W12" s="283">
        <v>0</v>
      </c>
      <c r="X12" s="276"/>
      <c r="Y12" s="388">
        <v>12734</v>
      </c>
      <c r="Z12" s="269"/>
    </row>
    <row r="13" spans="1:26" ht="37.5" customHeight="1">
      <c r="A13" s="284"/>
      <c r="B13" s="285" t="s">
        <v>552</v>
      </c>
      <c r="C13" s="275" t="s">
        <v>189</v>
      </c>
      <c r="D13" s="276"/>
      <c r="E13" s="276"/>
      <c r="F13" s="286" t="s">
        <v>554</v>
      </c>
      <c r="G13" s="287">
        <v>14500</v>
      </c>
      <c r="H13" s="234"/>
      <c r="I13" s="234"/>
      <c r="J13" s="234">
        <v>14500</v>
      </c>
      <c r="K13" s="288"/>
      <c r="L13" s="234">
        <v>8000</v>
      </c>
      <c r="M13" s="234"/>
      <c r="N13" s="288"/>
      <c r="O13" s="234">
        <v>8000</v>
      </c>
      <c r="P13" s="289"/>
      <c r="Q13" s="234">
        <v>6500</v>
      </c>
      <c r="R13" s="234">
        <v>6500</v>
      </c>
      <c r="S13" s="234"/>
      <c r="T13" s="234"/>
      <c r="U13" s="234"/>
      <c r="V13" s="234"/>
      <c r="W13" s="234"/>
      <c r="X13" s="290" t="s">
        <v>156</v>
      </c>
      <c r="Y13" s="388"/>
      <c r="Z13" s="269"/>
    </row>
    <row r="14" spans="1:26" ht="37.5" customHeight="1">
      <c r="A14" s="284"/>
      <c r="B14" s="285" t="s">
        <v>553</v>
      </c>
      <c r="C14" s="275" t="s">
        <v>191</v>
      </c>
      <c r="D14" s="276"/>
      <c r="E14" s="276"/>
      <c r="F14" s="286" t="s">
        <v>555</v>
      </c>
      <c r="G14" s="287">
        <v>14000</v>
      </c>
      <c r="H14" s="234"/>
      <c r="I14" s="234"/>
      <c r="J14" s="234">
        <v>14000</v>
      </c>
      <c r="K14" s="288"/>
      <c r="L14" s="234">
        <v>4734</v>
      </c>
      <c r="M14" s="234"/>
      <c r="N14" s="288"/>
      <c r="O14" s="234">
        <v>4734</v>
      </c>
      <c r="P14" s="289"/>
      <c r="Q14" s="234">
        <v>9266</v>
      </c>
      <c r="R14" s="234">
        <v>9266</v>
      </c>
      <c r="S14" s="234"/>
      <c r="T14" s="234"/>
      <c r="U14" s="234"/>
      <c r="V14" s="234"/>
      <c r="W14" s="234"/>
      <c r="X14" s="290" t="s">
        <v>156</v>
      </c>
      <c r="Y14" s="388"/>
      <c r="Z14" s="269"/>
    </row>
    <row r="15" spans="1:26" s="363" customFormat="1" ht="32.25" customHeight="1">
      <c r="A15" s="371" t="s">
        <v>63</v>
      </c>
      <c r="B15" s="337" t="s">
        <v>160</v>
      </c>
      <c r="C15" s="360"/>
      <c r="D15" s="361"/>
      <c r="E15" s="361"/>
      <c r="F15" s="360"/>
      <c r="G15" s="277">
        <v>210000</v>
      </c>
      <c r="H15" s="277">
        <v>0</v>
      </c>
      <c r="I15" s="277">
        <v>83500</v>
      </c>
      <c r="J15" s="277">
        <v>126500</v>
      </c>
      <c r="K15" s="277">
        <v>0</v>
      </c>
      <c r="L15" s="277">
        <v>17000</v>
      </c>
      <c r="M15" s="277"/>
      <c r="N15" s="277">
        <v>0</v>
      </c>
      <c r="O15" s="277">
        <v>17000</v>
      </c>
      <c r="P15" s="277">
        <v>0</v>
      </c>
      <c r="Q15" s="277">
        <v>18000</v>
      </c>
      <c r="R15" s="277">
        <v>5000</v>
      </c>
      <c r="S15" s="277">
        <v>0</v>
      </c>
      <c r="T15" s="277">
        <v>13000</v>
      </c>
      <c r="U15" s="277">
        <v>0</v>
      </c>
      <c r="V15" s="277">
        <v>0</v>
      </c>
      <c r="W15" s="277">
        <v>0</v>
      </c>
      <c r="X15" s="361"/>
      <c r="Y15" s="388">
        <v>17000</v>
      </c>
      <c r="Z15" s="269"/>
    </row>
    <row r="16" spans="1:26" s="293" customFormat="1" ht="32.25" customHeight="1">
      <c r="A16" s="279">
        <v>1</v>
      </c>
      <c r="B16" s="282" t="s">
        <v>439</v>
      </c>
      <c r="C16" s="291"/>
      <c r="D16" s="282"/>
      <c r="E16" s="282"/>
      <c r="F16" s="291"/>
      <c r="G16" s="292">
        <v>210000</v>
      </c>
      <c r="H16" s="292">
        <v>0</v>
      </c>
      <c r="I16" s="292">
        <v>83500</v>
      </c>
      <c r="J16" s="292">
        <v>126500</v>
      </c>
      <c r="K16" s="292">
        <v>0</v>
      </c>
      <c r="L16" s="292">
        <v>17000</v>
      </c>
      <c r="M16" s="292"/>
      <c r="N16" s="292">
        <v>0</v>
      </c>
      <c r="O16" s="292">
        <v>17000</v>
      </c>
      <c r="P16" s="292">
        <v>0</v>
      </c>
      <c r="Q16" s="292">
        <v>18000</v>
      </c>
      <c r="R16" s="292">
        <v>5000</v>
      </c>
      <c r="S16" s="292">
        <v>0</v>
      </c>
      <c r="T16" s="292">
        <v>13000</v>
      </c>
      <c r="U16" s="292">
        <v>0</v>
      </c>
      <c r="V16" s="292">
        <v>0</v>
      </c>
      <c r="W16" s="292">
        <v>0</v>
      </c>
      <c r="X16" s="282"/>
      <c r="Y16" s="388">
        <v>17000</v>
      </c>
      <c r="Z16" s="269"/>
    </row>
    <row r="17" spans="1:26" ht="69" customHeight="1">
      <c r="A17" s="294"/>
      <c r="B17" s="285" t="s">
        <v>557</v>
      </c>
      <c r="C17" s="275" t="s">
        <v>171</v>
      </c>
      <c r="D17" s="276"/>
      <c r="E17" s="276"/>
      <c r="F17" s="286" t="s">
        <v>484</v>
      </c>
      <c r="G17" s="287">
        <v>30000</v>
      </c>
      <c r="H17" s="218"/>
      <c r="I17" s="234"/>
      <c r="J17" s="234">
        <v>30000</v>
      </c>
      <c r="K17" s="295"/>
      <c r="L17" s="218">
        <v>17000</v>
      </c>
      <c r="M17" s="218"/>
      <c r="N17" s="218"/>
      <c r="O17" s="288">
        <v>17000</v>
      </c>
      <c r="P17" s="218"/>
      <c r="Q17" s="218">
        <v>13000</v>
      </c>
      <c r="R17" s="218">
        <v>5000</v>
      </c>
      <c r="S17" s="218"/>
      <c r="T17" s="218">
        <v>8000</v>
      </c>
      <c r="U17" s="218"/>
      <c r="V17" s="218"/>
      <c r="W17" s="218"/>
      <c r="X17" s="275" t="s">
        <v>439</v>
      </c>
      <c r="Y17" s="388">
        <v>17000</v>
      </c>
      <c r="Z17" s="269"/>
    </row>
    <row r="18" spans="1:26" ht="72" customHeight="1">
      <c r="A18" s="294"/>
      <c r="B18" s="285" t="s">
        <v>558</v>
      </c>
      <c r="C18" s="275" t="s">
        <v>192</v>
      </c>
      <c r="D18" s="276"/>
      <c r="E18" s="276"/>
      <c r="F18" s="286" t="s">
        <v>561</v>
      </c>
      <c r="G18" s="287">
        <v>110000</v>
      </c>
      <c r="H18" s="234"/>
      <c r="I18" s="234">
        <v>83500</v>
      </c>
      <c r="J18" s="234">
        <v>26500</v>
      </c>
      <c r="K18" s="295"/>
      <c r="L18" s="218">
        <v>0</v>
      </c>
      <c r="M18" s="234"/>
      <c r="N18" s="234"/>
      <c r="O18" s="234"/>
      <c r="P18" s="234"/>
      <c r="Q18" s="218">
        <v>5000</v>
      </c>
      <c r="R18" s="218"/>
      <c r="S18" s="218"/>
      <c r="T18" s="218">
        <v>5000</v>
      </c>
      <c r="U18" s="218"/>
      <c r="V18" s="218"/>
      <c r="W18" s="218"/>
      <c r="X18" s="275" t="s">
        <v>439</v>
      </c>
      <c r="Y18" s="388">
        <v>0</v>
      </c>
      <c r="Z18" s="269"/>
    </row>
    <row r="19" spans="1:26" ht="47.25">
      <c r="A19" s="294"/>
      <c r="B19" s="285" t="s">
        <v>559</v>
      </c>
      <c r="C19" s="275" t="s">
        <v>191</v>
      </c>
      <c r="D19" s="276"/>
      <c r="E19" s="276"/>
      <c r="F19" s="286" t="s">
        <v>562</v>
      </c>
      <c r="G19" s="287">
        <v>55000</v>
      </c>
      <c r="H19" s="234"/>
      <c r="I19" s="234"/>
      <c r="J19" s="234">
        <v>55000</v>
      </c>
      <c r="K19" s="295"/>
      <c r="L19" s="218">
        <v>0</v>
      </c>
      <c r="M19" s="234"/>
      <c r="N19" s="234"/>
      <c r="O19" s="234"/>
      <c r="P19" s="234"/>
      <c r="Q19" s="218">
        <v>0</v>
      </c>
      <c r="R19" s="218"/>
      <c r="S19" s="218"/>
      <c r="T19" s="218"/>
      <c r="U19" s="218"/>
      <c r="V19" s="218"/>
      <c r="W19" s="218"/>
      <c r="X19" s="275" t="s">
        <v>439</v>
      </c>
      <c r="Y19" s="388">
        <v>0</v>
      </c>
      <c r="Z19" s="269"/>
    </row>
    <row r="20" spans="1:26" ht="63" customHeight="1">
      <c r="A20" s="294"/>
      <c r="B20" s="285" t="s">
        <v>560</v>
      </c>
      <c r="C20" s="275" t="s">
        <v>189</v>
      </c>
      <c r="D20" s="276"/>
      <c r="E20" s="276"/>
      <c r="F20" s="286" t="s">
        <v>563</v>
      </c>
      <c r="G20" s="287">
        <v>15000</v>
      </c>
      <c r="H20" s="234"/>
      <c r="I20" s="234"/>
      <c r="J20" s="234">
        <v>15000</v>
      </c>
      <c r="K20" s="295"/>
      <c r="L20" s="218">
        <v>0</v>
      </c>
      <c r="M20" s="234"/>
      <c r="N20" s="234"/>
      <c r="O20" s="234">
        <v>0</v>
      </c>
      <c r="P20" s="234"/>
      <c r="Q20" s="218">
        <v>0</v>
      </c>
      <c r="R20" s="218"/>
      <c r="S20" s="218"/>
      <c r="T20" s="218"/>
      <c r="U20" s="218"/>
      <c r="V20" s="218"/>
      <c r="W20" s="218"/>
      <c r="X20" s="275" t="s">
        <v>439</v>
      </c>
      <c r="Y20" s="388">
        <v>0</v>
      </c>
      <c r="Z20" s="269"/>
    </row>
    <row r="21" spans="1:26" s="363" customFormat="1" ht="41.25" customHeight="1">
      <c r="A21" s="274" t="s">
        <v>28</v>
      </c>
      <c r="B21" s="377" t="s">
        <v>607</v>
      </c>
      <c r="C21" s="317"/>
      <c r="D21" s="361"/>
      <c r="E21" s="361"/>
      <c r="F21" s="378"/>
      <c r="G21" s="379">
        <v>482260</v>
      </c>
      <c r="H21" s="379">
        <v>0</v>
      </c>
      <c r="I21" s="379">
        <v>324117</v>
      </c>
      <c r="J21" s="379">
        <v>96238.98999999999</v>
      </c>
      <c r="K21" s="379">
        <v>64782.01</v>
      </c>
      <c r="L21" s="379">
        <v>280885</v>
      </c>
      <c r="M21" s="379">
        <v>0</v>
      </c>
      <c r="N21" s="379">
        <v>199563</v>
      </c>
      <c r="O21" s="379">
        <v>70237</v>
      </c>
      <c r="P21" s="379">
        <v>11085</v>
      </c>
      <c r="Q21" s="379">
        <v>120509</v>
      </c>
      <c r="R21" s="379">
        <v>25777</v>
      </c>
      <c r="S21" s="379">
        <v>0</v>
      </c>
      <c r="T21" s="379">
        <v>0</v>
      </c>
      <c r="U21" s="379">
        <v>94732</v>
      </c>
      <c r="V21" s="379">
        <v>0</v>
      </c>
      <c r="W21" s="379">
        <v>0</v>
      </c>
      <c r="X21" s="317"/>
      <c r="Y21" s="389"/>
      <c r="Z21" s="320"/>
    </row>
    <row r="22" spans="1:26" s="293" customFormat="1" ht="39" customHeight="1">
      <c r="A22" s="296" t="s">
        <v>123</v>
      </c>
      <c r="B22" s="297" t="s">
        <v>608</v>
      </c>
      <c r="C22" s="281"/>
      <c r="D22" s="282"/>
      <c r="E22" s="282"/>
      <c r="F22" s="298"/>
      <c r="G22" s="299">
        <v>99300</v>
      </c>
      <c r="H22" s="299">
        <v>0</v>
      </c>
      <c r="I22" s="299">
        <v>0</v>
      </c>
      <c r="J22" s="299">
        <v>59930</v>
      </c>
      <c r="K22" s="299">
        <v>39370</v>
      </c>
      <c r="L22" s="299">
        <v>41057</v>
      </c>
      <c r="M22" s="299">
        <v>0</v>
      </c>
      <c r="N22" s="299">
        <v>0</v>
      </c>
      <c r="O22" s="299">
        <v>36107</v>
      </c>
      <c r="P22" s="299">
        <v>4950</v>
      </c>
      <c r="Q22" s="299">
        <v>23823</v>
      </c>
      <c r="R22" s="299">
        <v>23823</v>
      </c>
      <c r="S22" s="299">
        <v>0</v>
      </c>
      <c r="T22" s="299">
        <v>0</v>
      </c>
      <c r="U22" s="299">
        <v>0</v>
      </c>
      <c r="V22" s="299">
        <v>0</v>
      </c>
      <c r="W22" s="299">
        <v>0</v>
      </c>
      <c r="X22" s="281"/>
      <c r="Y22" s="390"/>
      <c r="Z22" s="300"/>
    </row>
    <row r="23" spans="1:26" ht="39" customHeight="1">
      <c r="A23" s="294"/>
      <c r="B23" s="285" t="s">
        <v>609</v>
      </c>
      <c r="C23" s="275" t="s">
        <v>193</v>
      </c>
      <c r="D23" s="276"/>
      <c r="E23" s="276"/>
      <c r="F23" s="286" t="s">
        <v>610</v>
      </c>
      <c r="G23" s="287">
        <v>6600</v>
      </c>
      <c r="H23" s="234"/>
      <c r="I23" s="234"/>
      <c r="J23" s="234">
        <v>4290</v>
      </c>
      <c r="K23" s="295">
        <v>2310</v>
      </c>
      <c r="L23" s="234">
        <v>3400</v>
      </c>
      <c r="M23" s="234"/>
      <c r="N23" s="234"/>
      <c r="O23" s="234">
        <v>2500</v>
      </c>
      <c r="P23" s="234">
        <v>900</v>
      </c>
      <c r="Q23" s="218">
        <v>1790</v>
      </c>
      <c r="R23" s="218">
        <v>1790</v>
      </c>
      <c r="S23" s="218"/>
      <c r="T23" s="218"/>
      <c r="U23" s="218"/>
      <c r="V23" s="218"/>
      <c r="W23" s="218"/>
      <c r="X23" s="290" t="s">
        <v>608</v>
      </c>
      <c r="Y23" s="388"/>
      <c r="Z23" s="269"/>
    </row>
    <row r="24" spans="1:26" ht="39" customHeight="1">
      <c r="A24" s="294"/>
      <c r="B24" s="301" t="s">
        <v>611</v>
      </c>
      <c r="C24" s="275" t="s">
        <v>193</v>
      </c>
      <c r="D24" s="276"/>
      <c r="E24" s="276"/>
      <c r="F24" s="290" t="s">
        <v>612</v>
      </c>
      <c r="G24" s="287">
        <v>3400</v>
      </c>
      <c r="H24" s="234"/>
      <c r="I24" s="234"/>
      <c r="J24" s="234">
        <v>2210</v>
      </c>
      <c r="K24" s="295">
        <v>1190</v>
      </c>
      <c r="L24" s="234">
        <v>1950</v>
      </c>
      <c r="M24" s="234"/>
      <c r="N24" s="234"/>
      <c r="O24" s="234">
        <v>1500</v>
      </c>
      <c r="P24" s="234">
        <v>450</v>
      </c>
      <c r="Q24" s="218">
        <v>710</v>
      </c>
      <c r="R24" s="218">
        <v>710</v>
      </c>
      <c r="S24" s="218"/>
      <c r="T24" s="218"/>
      <c r="U24" s="218"/>
      <c r="V24" s="218"/>
      <c r="W24" s="218"/>
      <c r="X24" s="290" t="s">
        <v>608</v>
      </c>
      <c r="Y24" s="388"/>
      <c r="Z24" s="269"/>
    </row>
    <row r="25" spans="1:26" ht="39" customHeight="1">
      <c r="A25" s="294"/>
      <c r="B25" s="285" t="s">
        <v>613</v>
      </c>
      <c r="C25" s="275" t="s">
        <v>193</v>
      </c>
      <c r="D25" s="276"/>
      <c r="E25" s="276"/>
      <c r="F25" s="286" t="s">
        <v>614</v>
      </c>
      <c r="G25" s="287">
        <v>8000</v>
      </c>
      <c r="H25" s="234"/>
      <c r="I25" s="234"/>
      <c r="J25" s="234">
        <v>5200</v>
      </c>
      <c r="K25" s="295">
        <v>2800</v>
      </c>
      <c r="L25" s="234">
        <v>3000</v>
      </c>
      <c r="M25" s="234"/>
      <c r="N25" s="234"/>
      <c r="O25" s="234">
        <v>3000</v>
      </c>
      <c r="P25" s="234"/>
      <c r="Q25" s="218">
        <v>2200</v>
      </c>
      <c r="R25" s="218">
        <v>2200</v>
      </c>
      <c r="S25" s="218"/>
      <c r="T25" s="218"/>
      <c r="U25" s="218"/>
      <c r="V25" s="218"/>
      <c r="W25" s="218"/>
      <c r="X25" s="290" t="s">
        <v>608</v>
      </c>
      <c r="Y25" s="388"/>
      <c r="Z25" s="269"/>
    </row>
    <row r="26" spans="1:26" ht="39" customHeight="1">
      <c r="A26" s="294"/>
      <c r="B26" s="285" t="s">
        <v>615</v>
      </c>
      <c r="C26" s="275" t="s">
        <v>193</v>
      </c>
      <c r="D26" s="276"/>
      <c r="E26" s="276"/>
      <c r="F26" s="286" t="s">
        <v>616</v>
      </c>
      <c r="G26" s="287">
        <v>13000</v>
      </c>
      <c r="H26" s="234"/>
      <c r="I26" s="234"/>
      <c r="J26" s="234">
        <v>6825</v>
      </c>
      <c r="K26" s="295">
        <v>6175</v>
      </c>
      <c r="L26" s="234">
        <v>5193</v>
      </c>
      <c r="M26" s="234"/>
      <c r="N26" s="234"/>
      <c r="O26" s="234">
        <v>5193</v>
      </c>
      <c r="P26" s="234"/>
      <c r="Q26" s="218">
        <v>1632</v>
      </c>
      <c r="R26" s="218">
        <v>1632</v>
      </c>
      <c r="S26" s="218"/>
      <c r="T26" s="218"/>
      <c r="U26" s="218"/>
      <c r="V26" s="218"/>
      <c r="W26" s="218"/>
      <c r="X26" s="290" t="s">
        <v>608</v>
      </c>
      <c r="Y26" s="388"/>
      <c r="Z26" s="269"/>
    </row>
    <row r="27" spans="1:26" ht="39" customHeight="1">
      <c r="A27" s="294"/>
      <c r="B27" s="285" t="s">
        <v>617</v>
      </c>
      <c r="C27" s="275" t="s">
        <v>193</v>
      </c>
      <c r="D27" s="276"/>
      <c r="E27" s="276"/>
      <c r="F27" s="286" t="s">
        <v>618</v>
      </c>
      <c r="G27" s="287">
        <v>6700</v>
      </c>
      <c r="H27" s="234"/>
      <c r="I27" s="234"/>
      <c r="J27" s="234">
        <v>3380</v>
      </c>
      <c r="K27" s="295">
        <v>3320</v>
      </c>
      <c r="L27" s="234">
        <v>2000</v>
      </c>
      <c r="M27" s="234"/>
      <c r="N27" s="234"/>
      <c r="O27" s="234">
        <v>2000</v>
      </c>
      <c r="P27" s="234"/>
      <c r="Q27" s="218">
        <v>1380</v>
      </c>
      <c r="R27" s="218">
        <v>1380</v>
      </c>
      <c r="S27" s="218"/>
      <c r="T27" s="218"/>
      <c r="U27" s="218"/>
      <c r="V27" s="218"/>
      <c r="W27" s="218"/>
      <c r="X27" s="290" t="s">
        <v>608</v>
      </c>
      <c r="Y27" s="388"/>
      <c r="Z27" s="269"/>
    </row>
    <row r="28" spans="1:26" ht="39" customHeight="1">
      <c r="A28" s="294"/>
      <c r="B28" s="285" t="s">
        <v>619</v>
      </c>
      <c r="C28" s="275" t="s">
        <v>193</v>
      </c>
      <c r="D28" s="276"/>
      <c r="E28" s="276"/>
      <c r="F28" s="286" t="s">
        <v>620</v>
      </c>
      <c r="G28" s="287">
        <v>11500</v>
      </c>
      <c r="H28" s="234"/>
      <c r="I28" s="234"/>
      <c r="J28" s="234">
        <v>6825</v>
      </c>
      <c r="K28" s="295">
        <v>4675</v>
      </c>
      <c r="L28" s="234">
        <v>5600</v>
      </c>
      <c r="M28" s="234"/>
      <c r="N28" s="234"/>
      <c r="O28" s="234">
        <v>4500</v>
      </c>
      <c r="P28" s="234">
        <v>1100</v>
      </c>
      <c r="Q28" s="218">
        <v>2325</v>
      </c>
      <c r="R28" s="218">
        <v>2325</v>
      </c>
      <c r="S28" s="218"/>
      <c r="T28" s="218"/>
      <c r="U28" s="218"/>
      <c r="V28" s="218"/>
      <c r="W28" s="218"/>
      <c r="X28" s="290" t="s">
        <v>608</v>
      </c>
      <c r="Y28" s="388"/>
      <c r="Z28" s="269"/>
    </row>
    <row r="29" spans="1:26" ht="39" customHeight="1">
      <c r="A29" s="294"/>
      <c r="B29" s="285" t="s">
        <v>621</v>
      </c>
      <c r="C29" s="275" t="s">
        <v>193</v>
      </c>
      <c r="D29" s="276"/>
      <c r="E29" s="276"/>
      <c r="F29" s="286" t="s">
        <v>622</v>
      </c>
      <c r="G29" s="287">
        <v>4300</v>
      </c>
      <c r="H29" s="234"/>
      <c r="I29" s="234"/>
      <c r="J29" s="234">
        <v>2795</v>
      </c>
      <c r="K29" s="295">
        <v>1505</v>
      </c>
      <c r="L29" s="234">
        <v>2600</v>
      </c>
      <c r="M29" s="234"/>
      <c r="N29" s="234"/>
      <c r="O29" s="234">
        <v>1500</v>
      </c>
      <c r="P29" s="234">
        <v>1100</v>
      </c>
      <c r="Q29" s="218">
        <v>1295</v>
      </c>
      <c r="R29" s="218">
        <v>1295</v>
      </c>
      <c r="S29" s="218"/>
      <c r="T29" s="218"/>
      <c r="U29" s="218"/>
      <c r="V29" s="218"/>
      <c r="W29" s="218"/>
      <c r="X29" s="290" t="s">
        <v>608</v>
      </c>
      <c r="Y29" s="388"/>
      <c r="Z29" s="269"/>
    </row>
    <row r="30" spans="1:26" ht="39" customHeight="1">
      <c r="A30" s="294"/>
      <c r="B30" s="285" t="s">
        <v>623</v>
      </c>
      <c r="C30" s="275" t="s">
        <v>193</v>
      </c>
      <c r="D30" s="276"/>
      <c r="E30" s="276"/>
      <c r="F30" s="286" t="s">
        <v>624</v>
      </c>
      <c r="G30" s="287">
        <v>9700</v>
      </c>
      <c r="H30" s="234"/>
      <c r="I30" s="234"/>
      <c r="J30" s="234">
        <v>6175</v>
      </c>
      <c r="K30" s="295">
        <v>3525</v>
      </c>
      <c r="L30" s="234">
        <v>4239</v>
      </c>
      <c r="M30" s="234"/>
      <c r="N30" s="234"/>
      <c r="O30" s="234">
        <v>4239</v>
      </c>
      <c r="P30" s="234"/>
      <c r="Q30" s="218">
        <v>1936</v>
      </c>
      <c r="R30" s="218">
        <v>1936</v>
      </c>
      <c r="S30" s="218"/>
      <c r="T30" s="218"/>
      <c r="U30" s="218"/>
      <c r="V30" s="218"/>
      <c r="W30" s="218"/>
      <c r="X30" s="290" t="s">
        <v>608</v>
      </c>
      <c r="Y30" s="388"/>
      <c r="Z30" s="269"/>
    </row>
    <row r="31" spans="1:26" ht="43.5" customHeight="1">
      <c r="A31" s="294"/>
      <c r="B31" s="285" t="s">
        <v>625</v>
      </c>
      <c r="C31" s="275" t="s">
        <v>193</v>
      </c>
      <c r="D31" s="276"/>
      <c r="E31" s="276"/>
      <c r="F31" s="286" t="s">
        <v>626</v>
      </c>
      <c r="G31" s="287">
        <v>10500</v>
      </c>
      <c r="H31" s="234"/>
      <c r="I31" s="234"/>
      <c r="J31" s="234">
        <v>6825</v>
      </c>
      <c r="K31" s="295">
        <v>3675</v>
      </c>
      <c r="L31" s="234">
        <v>4025</v>
      </c>
      <c r="M31" s="234"/>
      <c r="N31" s="234"/>
      <c r="O31" s="234">
        <v>4025</v>
      </c>
      <c r="P31" s="234"/>
      <c r="Q31" s="218">
        <v>2800</v>
      </c>
      <c r="R31" s="218">
        <v>2800</v>
      </c>
      <c r="S31" s="218"/>
      <c r="T31" s="218"/>
      <c r="U31" s="218"/>
      <c r="V31" s="218"/>
      <c r="W31" s="218"/>
      <c r="X31" s="290" t="s">
        <v>608</v>
      </c>
      <c r="Y31" s="388"/>
      <c r="Z31" s="269"/>
    </row>
    <row r="32" spans="1:26" ht="66.75" customHeight="1">
      <c r="A32" s="294"/>
      <c r="B32" s="285" t="s">
        <v>627</v>
      </c>
      <c r="C32" s="275" t="s">
        <v>193</v>
      </c>
      <c r="D32" s="276"/>
      <c r="E32" s="276"/>
      <c r="F32" s="286" t="s">
        <v>628</v>
      </c>
      <c r="G32" s="287">
        <v>8000</v>
      </c>
      <c r="H32" s="234"/>
      <c r="I32" s="234"/>
      <c r="J32" s="234">
        <v>4290</v>
      </c>
      <c r="K32" s="295">
        <v>3710</v>
      </c>
      <c r="L32" s="234">
        <v>4050</v>
      </c>
      <c r="M32" s="234"/>
      <c r="N32" s="234"/>
      <c r="O32" s="234">
        <v>2650</v>
      </c>
      <c r="P32" s="234">
        <v>1400</v>
      </c>
      <c r="Q32" s="218">
        <v>1640</v>
      </c>
      <c r="R32" s="218">
        <v>1640</v>
      </c>
      <c r="S32" s="218"/>
      <c r="T32" s="218"/>
      <c r="U32" s="218"/>
      <c r="V32" s="218"/>
      <c r="W32" s="218"/>
      <c r="X32" s="290" t="s">
        <v>608</v>
      </c>
      <c r="Y32" s="388"/>
      <c r="Z32" s="269"/>
    </row>
    <row r="33" spans="1:26" ht="66.75" customHeight="1">
      <c r="A33" s="294"/>
      <c r="B33" s="285" t="s">
        <v>629</v>
      </c>
      <c r="C33" s="275" t="s">
        <v>193</v>
      </c>
      <c r="D33" s="276"/>
      <c r="E33" s="276"/>
      <c r="F33" s="286" t="s">
        <v>630</v>
      </c>
      <c r="G33" s="287">
        <v>11000</v>
      </c>
      <c r="H33" s="234"/>
      <c r="I33" s="234"/>
      <c r="J33" s="234">
        <v>6825</v>
      </c>
      <c r="K33" s="295">
        <v>4175</v>
      </c>
      <c r="L33" s="234">
        <v>3000</v>
      </c>
      <c r="M33" s="234"/>
      <c r="N33" s="234"/>
      <c r="O33" s="234">
        <v>3000</v>
      </c>
      <c r="P33" s="234"/>
      <c r="Q33" s="218">
        <v>3825</v>
      </c>
      <c r="R33" s="218">
        <v>3825</v>
      </c>
      <c r="S33" s="218"/>
      <c r="T33" s="218"/>
      <c r="U33" s="218"/>
      <c r="V33" s="218"/>
      <c r="W33" s="218"/>
      <c r="X33" s="290" t="s">
        <v>608</v>
      </c>
      <c r="Y33" s="388"/>
      <c r="Z33" s="269"/>
    </row>
    <row r="34" spans="1:26" ht="41.25" customHeight="1">
      <c r="A34" s="294"/>
      <c r="B34" s="285" t="s">
        <v>631</v>
      </c>
      <c r="C34" s="275" t="s">
        <v>193</v>
      </c>
      <c r="D34" s="276"/>
      <c r="E34" s="276"/>
      <c r="F34" s="286" t="s">
        <v>632</v>
      </c>
      <c r="G34" s="287">
        <v>6600</v>
      </c>
      <c r="H34" s="234"/>
      <c r="I34" s="234"/>
      <c r="J34" s="234">
        <v>4290</v>
      </c>
      <c r="K34" s="295">
        <v>2310</v>
      </c>
      <c r="L34" s="234">
        <v>2000</v>
      </c>
      <c r="M34" s="234"/>
      <c r="N34" s="234"/>
      <c r="O34" s="234">
        <v>2000</v>
      </c>
      <c r="P34" s="234"/>
      <c r="Q34" s="218">
        <v>2290</v>
      </c>
      <c r="R34" s="218">
        <v>2290</v>
      </c>
      <c r="S34" s="218"/>
      <c r="T34" s="218"/>
      <c r="U34" s="218"/>
      <c r="V34" s="218"/>
      <c r="W34" s="218"/>
      <c r="X34" s="290" t="s">
        <v>608</v>
      </c>
      <c r="Y34" s="388"/>
      <c r="Z34" s="269"/>
    </row>
    <row r="35" spans="1:26" s="293" customFormat="1" ht="41.25" customHeight="1">
      <c r="A35" s="296"/>
      <c r="B35" s="302" t="s">
        <v>633</v>
      </c>
      <c r="C35" s="281"/>
      <c r="D35" s="282"/>
      <c r="E35" s="282"/>
      <c r="F35" s="298"/>
      <c r="G35" s="283">
        <v>382960</v>
      </c>
      <c r="H35" s="283">
        <v>0</v>
      </c>
      <c r="I35" s="283">
        <v>324117</v>
      </c>
      <c r="J35" s="283">
        <v>36308.99</v>
      </c>
      <c r="K35" s="283">
        <v>25412.010000000002</v>
      </c>
      <c r="L35" s="283">
        <v>239828</v>
      </c>
      <c r="M35" s="283">
        <v>0</v>
      </c>
      <c r="N35" s="283">
        <v>199563</v>
      </c>
      <c r="O35" s="283">
        <v>34130</v>
      </c>
      <c r="P35" s="283">
        <v>6135</v>
      </c>
      <c r="Q35" s="283">
        <v>96686</v>
      </c>
      <c r="R35" s="283">
        <v>1954</v>
      </c>
      <c r="S35" s="283">
        <v>0</v>
      </c>
      <c r="T35" s="283">
        <v>0</v>
      </c>
      <c r="U35" s="283">
        <v>94732</v>
      </c>
      <c r="V35" s="283">
        <v>0</v>
      </c>
      <c r="W35" s="283">
        <v>0</v>
      </c>
      <c r="X35" s="297"/>
      <c r="Y35" s="390"/>
      <c r="Z35" s="300"/>
    </row>
    <row r="36" spans="1:26" s="293" customFormat="1" ht="51" customHeight="1">
      <c r="A36" s="296">
        <v>1</v>
      </c>
      <c r="B36" s="236" t="s">
        <v>571</v>
      </c>
      <c r="C36" s="281"/>
      <c r="D36" s="282"/>
      <c r="E36" s="282"/>
      <c r="F36" s="298"/>
      <c r="G36" s="283">
        <v>182892</v>
      </c>
      <c r="H36" s="283">
        <v>0</v>
      </c>
      <c r="I36" s="283">
        <v>151891</v>
      </c>
      <c r="J36" s="283">
        <v>9525.99</v>
      </c>
      <c r="K36" s="283">
        <v>24353.010000000002</v>
      </c>
      <c r="L36" s="283">
        <v>105628</v>
      </c>
      <c r="M36" s="283">
        <v>0</v>
      </c>
      <c r="N36" s="283">
        <v>90592</v>
      </c>
      <c r="O36" s="283">
        <v>8901</v>
      </c>
      <c r="P36" s="283">
        <v>6135</v>
      </c>
      <c r="Q36" s="283">
        <v>46450</v>
      </c>
      <c r="R36" s="283">
        <v>400</v>
      </c>
      <c r="S36" s="283">
        <v>0</v>
      </c>
      <c r="T36" s="283">
        <v>0</v>
      </c>
      <c r="U36" s="283">
        <v>46050</v>
      </c>
      <c r="V36" s="283">
        <v>0</v>
      </c>
      <c r="W36" s="283">
        <v>0</v>
      </c>
      <c r="X36" s="297"/>
      <c r="Y36" s="390"/>
      <c r="Z36" s="300"/>
    </row>
    <row r="37" spans="1:26" s="304" customFormat="1" ht="51" customHeight="1">
      <c r="A37" s="294"/>
      <c r="B37" s="240" t="s">
        <v>634</v>
      </c>
      <c r="C37" s="275"/>
      <c r="D37" s="275"/>
      <c r="E37" s="275"/>
      <c r="F37" s="275"/>
      <c r="G37" s="303"/>
      <c r="H37" s="303"/>
      <c r="I37" s="303"/>
      <c r="J37" s="303"/>
      <c r="K37" s="303"/>
      <c r="L37" s="303"/>
      <c r="M37" s="303"/>
      <c r="N37" s="303"/>
      <c r="O37" s="303"/>
      <c r="P37" s="303"/>
      <c r="Q37" s="303"/>
      <c r="R37" s="303"/>
      <c r="S37" s="303"/>
      <c r="T37" s="303"/>
      <c r="U37" s="303"/>
      <c r="V37" s="303"/>
      <c r="W37" s="303"/>
      <c r="X37" s="303"/>
      <c r="Y37" s="388"/>
      <c r="Z37" s="269"/>
    </row>
    <row r="38" spans="1:26" s="313" customFormat="1" ht="41.25" customHeight="1">
      <c r="A38" s="305"/>
      <c r="B38" s="306" t="s">
        <v>179</v>
      </c>
      <c r="C38" s="307"/>
      <c r="D38" s="308"/>
      <c r="E38" s="308"/>
      <c r="F38" s="309"/>
      <c r="G38" s="310">
        <v>52333</v>
      </c>
      <c r="H38" s="310"/>
      <c r="I38" s="310">
        <v>32927</v>
      </c>
      <c r="J38" s="310">
        <v>5540.99</v>
      </c>
      <c r="K38" s="310">
        <v>16743.010000000002</v>
      </c>
      <c r="L38" s="310">
        <v>23818</v>
      </c>
      <c r="M38" s="310"/>
      <c r="N38" s="310">
        <v>17402</v>
      </c>
      <c r="O38" s="310">
        <v>4916</v>
      </c>
      <c r="P38" s="310">
        <v>1500</v>
      </c>
      <c r="Q38" s="310">
        <v>12261</v>
      </c>
      <c r="R38" s="310">
        <v>400</v>
      </c>
      <c r="S38" s="310"/>
      <c r="T38" s="310"/>
      <c r="U38" s="310">
        <v>11861</v>
      </c>
      <c r="V38" s="310"/>
      <c r="W38" s="310"/>
      <c r="X38" s="311" t="s">
        <v>635</v>
      </c>
      <c r="Y38" s="391"/>
      <c r="Z38" s="312"/>
    </row>
    <row r="39" spans="1:26" s="313" customFormat="1" ht="41.25" customHeight="1">
      <c r="A39" s="305"/>
      <c r="B39" s="306" t="s">
        <v>178</v>
      </c>
      <c r="C39" s="307"/>
      <c r="D39" s="308"/>
      <c r="E39" s="308"/>
      <c r="F39" s="309"/>
      <c r="G39" s="310">
        <v>49455</v>
      </c>
      <c r="H39" s="310"/>
      <c r="I39" s="310">
        <v>44000</v>
      </c>
      <c r="J39" s="310">
        <v>3985</v>
      </c>
      <c r="K39" s="310">
        <v>1470</v>
      </c>
      <c r="L39" s="310">
        <v>29327</v>
      </c>
      <c r="M39" s="310"/>
      <c r="N39" s="310">
        <v>25342</v>
      </c>
      <c r="O39" s="310">
        <v>3985</v>
      </c>
      <c r="P39" s="310"/>
      <c r="Q39" s="310">
        <v>12498</v>
      </c>
      <c r="R39" s="310"/>
      <c r="S39" s="310"/>
      <c r="T39" s="310"/>
      <c r="U39" s="310">
        <v>12498</v>
      </c>
      <c r="V39" s="310"/>
      <c r="W39" s="310"/>
      <c r="X39" s="311" t="s">
        <v>636</v>
      </c>
      <c r="Y39" s="391"/>
      <c r="Z39" s="312"/>
    </row>
    <row r="40" spans="1:26" s="315" customFormat="1" ht="58.5" customHeight="1">
      <c r="A40" s="305"/>
      <c r="B40" s="314" t="s">
        <v>175</v>
      </c>
      <c r="C40" s="307"/>
      <c r="D40" s="307"/>
      <c r="E40" s="307"/>
      <c r="F40" s="307"/>
      <c r="G40" s="310">
        <v>27014</v>
      </c>
      <c r="H40" s="310"/>
      <c r="I40" s="310">
        <v>24284</v>
      </c>
      <c r="J40" s="310"/>
      <c r="K40" s="310">
        <v>2730</v>
      </c>
      <c r="L40" s="310">
        <v>18841</v>
      </c>
      <c r="M40" s="310"/>
      <c r="N40" s="310">
        <v>16111</v>
      </c>
      <c r="O40" s="310"/>
      <c r="P40" s="310">
        <v>2730</v>
      </c>
      <c r="Q40" s="310">
        <v>6341</v>
      </c>
      <c r="R40" s="310"/>
      <c r="S40" s="310"/>
      <c r="T40" s="310"/>
      <c r="U40" s="310">
        <v>6341</v>
      </c>
      <c r="V40" s="310"/>
      <c r="W40" s="310"/>
      <c r="X40" s="311" t="s">
        <v>637</v>
      </c>
      <c r="Y40" s="391"/>
      <c r="Z40" s="312"/>
    </row>
    <row r="41" spans="1:26" s="315" customFormat="1" ht="58.5" customHeight="1">
      <c r="A41" s="305"/>
      <c r="B41" s="314" t="s">
        <v>176</v>
      </c>
      <c r="C41" s="307"/>
      <c r="D41" s="307"/>
      <c r="E41" s="307"/>
      <c r="F41" s="307"/>
      <c r="G41" s="310">
        <v>48590</v>
      </c>
      <c r="H41" s="310"/>
      <c r="I41" s="310">
        <v>45455</v>
      </c>
      <c r="J41" s="310"/>
      <c r="K41" s="310">
        <v>3135</v>
      </c>
      <c r="L41" s="310">
        <v>28697</v>
      </c>
      <c r="M41" s="310"/>
      <c r="N41" s="310">
        <v>27012</v>
      </c>
      <c r="O41" s="310"/>
      <c r="P41" s="310">
        <v>1685</v>
      </c>
      <c r="Q41" s="310">
        <v>14953</v>
      </c>
      <c r="R41" s="310"/>
      <c r="S41" s="310"/>
      <c r="T41" s="310"/>
      <c r="U41" s="310">
        <v>14953</v>
      </c>
      <c r="V41" s="310"/>
      <c r="W41" s="310"/>
      <c r="X41" s="311" t="s">
        <v>638</v>
      </c>
      <c r="Y41" s="391"/>
      <c r="Z41" s="312"/>
    </row>
    <row r="42" spans="1:26" s="315" customFormat="1" ht="58.5" customHeight="1">
      <c r="A42" s="305"/>
      <c r="B42" s="314" t="s">
        <v>174</v>
      </c>
      <c r="C42" s="307"/>
      <c r="D42" s="307"/>
      <c r="E42" s="307"/>
      <c r="F42" s="307"/>
      <c r="G42" s="310">
        <v>5500</v>
      </c>
      <c r="H42" s="310"/>
      <c r="I42" s="310">
        <v>5225</v>
      </c>
      <c r="J42" s="310"/>
      <c r="K42" s="310">
        <v>275</v>
      </c>
      <c r="L42" s="310">
        <v>4945</v>
      </c>
      <c r="M42" s="310"/>
      <c r="N42" s="310">
        <v>4725</v>
      </c>
      <c r="O42" s="310"/>
      <c r="P42" s="310">
        <v>220</v>
      </c>
      <c r="Q42" s="310">
        <v>397</v>
      </c>
      <c r="R42" s="310"/>
      <c r="S42" s="310"/>
      <c r="T42" s="310"/>
      <c r="U42" s="310">
        <v>397</v>
      </c>
      <c r="V42" s="310"/>
      <c r="W42" s="310"/>
      <c r="X42" s="311" t="s">
        <v>639</v>
      </c>
      <c r="Y42" s="391"/>
      <c r="Z42" s="312"/>
    </row>
    <row r="43" spans="1:26" s="321" customFormat="1" ht="58.5" customHeight="1">
      <c r="A43" s="274">
        <v>2</v>
      </c>
      <c r="B43" s="316" t="s">
        <v>640</v>
      </c>
      <c r="C43" s="317"/>
      <c r="D43" s="317"/>
      <c r="E43" s="317"/>
      <c r="F43" s="317"/>
      <c r="G43" s="318">
        <v>200068</v>
      </c>
      <c r="H43" s="318">
        <v>0</v>
      </c>
      <c r="I43" s="318">
        <v>172226</v>
      </c>
      <c r="J43" s="318">
        <v>26783</v>
      </c>
      <c r="K43" s="318">
        <v>1059</v>
      </c>
      <c r="L43" s="318">
        <v>134200</v>
      </c>
      <c r="M43" s="318">
        <v>0</v>
      </c>
      <c r="N43" s="318">
        <v>108971</v>
      </c>
      <c r="O43" s="318">
        <v>25229</v>
      </c>
      <c r="P43" s="318">
        <v>0</v>
      </c>
      <c r="Q43" s="318">
        <v>50236</v>
      </c>
      <c r="R43" s="318">
        <v>1554</v>
      </c>
      <c r="S43" s="318">
        <v>0</v>
      </c>
      <c r="T43" s="318">
        <v>0</v>
      </c>
      <c r="U43" s="318">
        <v>48682</v>
      </c>
      <c r="V43" s="318">
        <v>0</v>
      </c>
      <c r="W43" s="318">
        <v>0</v>
      </c>
      <c r="X43" s="319"/>
      <c r="Y43" s="389"/>
      <c r="Z43" s="320"/>
    </row>
    <row r="44" spans="1:26" s="304" customFormat="1" ht="58.5" customHeight="1">
      <c r="A44" s="294"/>
      <c r="B44" s="322" t="s">
        <v>641</v>
      </c>
      <c r="C44" s="275"/>
      <c r="D44" s="275"/>
      <c r="E44" s="275"/>
      <c r="F44" s="275"/>
      <c r="G44" s="234">
        <v>94968</v>
      </c>
      <c r="H44" s="234">
        <v>0</v>
      </c>
      <c r="I44" s="234">
        <v>91080</v>
      </c>
      <c r="J44" s="234">
        <v>2829</v>
      </c>
      <c r="K44" s="234">
        <v>1059</v>
      </c>
      <c r="L44" s="234">
        <v>66865</v>
      </c>
      <c r="M44" s="234">
        <v>0</v>
      </c>
      <c r="N44" s="234">
        <v>64036</v>
      </c>
      <c r="O44" s="234">
        <v>2829</v>
      </c>
      <c r="P44" s="234">
        <v>0</v>
      </c>
      <c r="Q44" s="234">
        <v>20971</v>
      </c>
      <c r="R44" s="234">
        <v>0</v>
      </c>
      <c r="S44" s="234">
        <v>0</v>
      </c>
      <c r="T44" s="234">
        <v>0</v>
      </c>
      <c r="U44" s="234">
        <v>20971</v>
      </c>
      <c r="V44" s="234">
        <v>0</v>
      </c>
      <c r="W44" s="234">
        <v>0</v>
      </c>
      <c r="X44" s="323"/>
      <c r="Y44" s="388"/>
      <c r="Z44" s="269"/>
    </row>
    <row r="45" spans="1:26" s="293" customFormat="1" ht="53.25" customHeight="1">
      <c r="A45" s="296"/>
      <c r="B45" s="324" t="s">
        <v>179</v>
      </c>
      <c r="C45" s="281"/>
      <c r="D45" s="281"/>
      <c r="E45" s="281"/>
      <c r="F45" s="281"/>
      <c r="G45" s="283">
        <v>48868</v>
      </c>
      <c r="H45" s="283"/>
      <c r="I45" s="283">
        <v>47380</v>
      </c>
      <c r="J45" s="283">
        <v>955</v>
      </c>
      <c r="K45" s="283">
        <v>533</v>
      </c>
      <c r="L45" s="283">
        <v>33810</v>
      </c>
      <c r="M45" s="283"/>
      <c r="N45" s="283">
        <v>32855</v>
      </c>
      <c r="O45" s="283">
        <v>955</v>
      </c>
      <c r="P45" s="283"/>
      <c r="Q45" s="283">
        <v>8452</v>
      </c>
      <c r="R45" s="283"/>
      <c r="S45" s="283"/>
      <c r="T45" s="283"/>
      <c r="U45" s="283">
        <v>8452</v>
      </c>
      <c r="V45" s="283"/>
      <c r="W45" s="283"/>
      <c r="X45" s="325" t="s">
        <v>635</v>
      </c>
      <c r="Y45" s="390"/>
      <c r="Z45" s="300"/>
    </row>
    <row r="46" spans="1:26" s="293" customFormat="1" ht="41.25" customHeight="1">
      <c r="A46" s="296"/>
      <c r="B46" s="326" t="s">
        <v>178</v>
      </c>
      <c r="C46" s="281"/>
      <c r="D46" s="281"/>
      <c r="E46" s="281"/>
      <c r="F46" s="281"/>
      <c r="G46" s="283">
        <v>46100</v>
      </c>
      <c r="H46" s="283"/>
      <c r="I46" s="283">
        <v>43700</v>
      </c>
      <c r="J46" s="283">
        <v>1874</v>
      </c>
      <c r="K46" s="283">
        <v>526</v>
      </c>
      <c r="L46" s="283">
        <v>33055</v>
      </c>
      <c r="M46" s="283"/>
      <c r="N46" s="283">
        <v>31181</v>
      </c>
      <c r="O46" s="283">
        <v>1874</v>
      </c>
      <c r="P46" s="283"/>
      <c r="Q46" s="283">
        <v>12519</v>
      </c>
      <c r="R46" s="283"/>
      <c r="S46" s="283"/>
      <c r="T46" s="283"/>
      <c r="U46" s="283">
        <v>12519</v>
      </c>
      <c r="V46" s="283"/>
      <c r="W46" s="283"/>
      <c r="X46" s="325" t="s">
        <v>636</v>
      </c>
      <c r="Y46" s="390"/>
      <c r="Z46" s="300"/>
    </row>
    <row r="47" spans="1:26" ht="41.25" customHeight="1">
      <c r="A47" s="294"/>
      <c r="B47" s="327" t="s">
        <v>642</v>
      </c>
      <c r="C47" s="275"/>
      <c r="D47" s="275"/>
      <c r="E47" s="275"/>
      <c r="F47" s="275"/>
      <c r="G47" s="234">
        <v>105100</v>
      </c>
      <c r="H47" s="234">
        <v>0</v>
      </c>
      <c r="I47" s="234">
        <v>81146</v>
      </c>
      <c r="J47" s="234">
        <v>23954</v>
      </c>
      <c r="K47" s="234">
        <v>0</v>
      </c>
      <c r="L47" s="234">
        <v>67335</v>
      </c>
      <c r="M47" s="234">
        <v>0</v>
      </c>
      <c r="N47" s="234">
        <v>44935</v>
      </c>
      <c r="O47" s="234">
        <v>22400</v>
      </c>
      <c r="P47" s="234">
        <v>0</v>
      </c>
      <c r="Q47" s="234">
        <v>29265</v>
      </c>
      <c r="R47" s="234">
        <v>1554</v>
      </c>
      <c r="S47" s="234">
        <v>0</v>
      </c>
      <c r="T47" s="234">
        <v>0</v>
      </c>
      <c r="U47" s="234">
        <v>27711</v>
      </c>
      <c r="V47" s="234">
        <v>0</v>
      </c>
      <c r="W47" s="234">
        <v>0</v>
      </c>
      <c r="X47" s="323"/>
      <c r="Y47" s="388"/>
      <c r="Z47" s="269"/>
    </row>
    <row r="48" spans="1:26" s="293" customFormat="1" ht="41.25" customHeight="1">
      <c r="A48" s="296"/>
      <c r="B48" s="328" t="s">
        <v>158</v>
      </c>
      <c r="C48" s="281"/>
      <c r="D48" s="281"/>
      <c r="E48" s="281"/>
      <c r="F48" s="281"/>
      <c r="G48" s="283">
        <v>4300</v>
      </c>
      <c r="H48" s="283"/>
      <c r="I48" s="283">
        <v>4146</v>
      </c>
      <c r="J48" s="283">
        <v>154</v>
      </c>
      <c r="K48" s="283"/>
      <c r="L48" s="283">
        <v>4146</v>
      </c>
      <c r="M48" s="283"/>
      <c r="N48" s="283">
        <v>4146</v>
      </c>
      <c r="O48" s="283">
        <v>0</v>
      </c>
      <c r="P48" s="283"/>
      <c r="Q48" s="283">
        <v>154</v>
      </c>
      <c r="R48" s="283">
        <v>154</v>
      </c>
      <c r="S48" s="283"/>
      <c r="T48" s="283"/>
      <c r="U48" s="283"/>
      <c r="V48" s="283"/>
      <c r="W48" s="283"/>
      <c r="X48" s="325" t="s">
        <v>636</v>
      </c>
      <c r="Y48" s="390"/>
      <c r="Z48" s="300"/>
    </row>
    <row r="49" spans="1:26" s="293" customFormat="1" ht="41.25" customHeight="1">
      <c r="A49" s="296"/>
      <c r="B49" s="328" t="s">
        <v>523</v>
      </c>
      <c r="C49" s="281"/>
      <c r="D49" s="281"/>
      <c r="E49" s="281"/>
      <c r="F49" s="281"/>
      <c r="G49" s="283">
        <v>36000</v>
      </c>
      <c r="H49" s="283"/>
      <c r="I49" s="283">
        <v>30000</v>
      </c>
      <c r="J49" s="283">
        <v>6000</v>
      </c>
      <c r="K49" s="283"/>
      <c r="L49" s="283">
        <v>29289</v>
      </c>
      <c r="M49" s="283"/>
      <c r="N49" s="283">
        <v>23289</v>
      </c>
      <c r="O49" s="283">
        <v>6000</v>
      </c>
      <c r="P49" s="283"/>
      <c r="Q49" s="283">
        <v>6711</v>
      </c>
      <c r="R49" s="283">
        <v>0</v>
      </c>
      <c r="S49" s="283"/>
      <c r="T49" s="283"/>
      <c r="U49" s="283">
        <v>6711</v>
      </c>
      <c r="V49" s="283"/>
      <c r="W49" s="283"/>
      <c r="X49" s="328" t="s">
        <v>523</v>
      </c>
      <c r="Y49" s="390"/>
      <c r="Z49" s="300"/>
    </row>
    <row r="50" spans="1:26" s="293" customFormat="1" ht="41.25" customHeight="1">
      <c r="A50" s="296"/>
      <c r="B50" s="328" t="s">
        <v>524</v>
      </c>
      <c r="C50" s="281"/>
      <c r="D50" s="281"/>
      <c r="E50" s="281"/>
      <c r="F50" s="281"/>
      <c r="G50" s="283">
        <v>64800</v>
      </c>
      <c r="H50" s="283"/>
      <c r="I50" s="283">
        <v>47000</v>
      </c>
      <c r="J50" s="283">
        <v>17800</v>
      </c>
      <c r="K50" s="283">
        <v>0</v>
      </c>
      <c r="L50" s="283">
        <v>33900</v>
      </c>
      <c r="M50" s="283">
        <v>0</v>
      </c>
      <c r="N50" s="283">
        <v>17500</v>
      </c>
      <c r="O50" s="283">
        <v>16400</v>
      </c>
      <c r="P50" s="283">
        <v>0</v>
      </c>
      <c r="Q50" s="283">
        <v>22400</v>
      </c>
      <c r="R50" s="283">
        <v>1400</v>
      </c>
      <c r="S50" s="283">
        <v>0</v>
      </c>
      <c r="T50" s="283">
        <v>0</v>
      </c>
      <c r="U50" s="283">
        <v>21000</v>
      </c>
      <c r="V50" s="283"/>
      <c r="W50" s="283"/>
      <c r="X50" s="328" t="s">
        <v>524</v>
      </c>
      <c r="Y50" s="390"/>
      <c r="Z50" s="300"/>
    </row>
    <row r="51" spans="1:26" ht="15.75">
      <c r="A51" s="371" t="s">
        <v>28</v>
      </c>
      <c r="B51" s="380" t="s">
        <v>643</v>
      </c>
      <c r="C51" s="276"/>
      <c r="D51" s="276"/>
      <c r="E51" s="276"/>
      <c r="F51" s="276"/>
      <c r="G51" s="277">
        <v>20000</v>
      </c>
      <c r="H51" s="277">
        <v>0</v>
      </c>
      <c r="I51" s="277">
        <v>0</v>
      </c>
      <c r="J51" s="277">
        <v>20000</v>
      </c>
      <c r="K51" s="277">
        <v>0</v>
      </c>
      <c r="L51" s="277">
        <v>1550</v>
      </c>
      <c r="M51" s="277">
        <v>0</v>
      </c>
      <c r="N51" s="277">
        <v>0</v>
      </c>
      <c r="O51" s="277">
        <v>1550</v>
      </c>
      <c r="P51" s="277">
        <v>0</v>
      </c>
      <c r="Q51" s="277">
        <v>10000</v>
      </c>
      <c r="R51" s="277">
        <v>3000</v>
      </c>
      <c r="S51" s="277">
        <v>0</v>
      </c>
      <c r="T51" s="277">
        <v>7000</v>
      </c>
      <c r="U51" s="277">
        <v>0</v>
      </c>
      <c r="V51" s="277">
        <v>0</v>
      </c>
      <c r="W51" s="277">
        <v>0</v>
      </c>
      <c r="X51" s="276"/>
      <c r="Y51" s="388">
        <v>1550</v>
      </c>
      <c r="Z51" s="269"/>
    </row>
    <row r="52" spans="1:26" s="330" customFormat="1" ht="29.25" customHeight="1">
      <c r="A52" s="279">
        <v>1</v>
      </c>
      <c r="B52" s="329" t="s">
        <v>295</v>
      </c>
      <c r="C52" s="282"/>
      <c r="D52" s="282"/>
      <c r="E52" s="282"/>
      <c r="F52" s="282"/>
      <c r="G52" s="292">
        <v>20000</v>
      </c>
      <c r="H52" s="292">
        <v>0</v>
      </c>
      <c r="I52" s="292">
        <v>0</v>
      </c>
      <c r="J52" s="292">
        <v>20000</v>
      </c>
      <c r="K52" s="292">
        <v>0</v>
      </c>
      <c r="L52" s="292">
        <v>1550</v>
      </c>
      <c r="M52" s="292"/>
      <c r="N52" s="292">
        <v>0</v>
      </c>
      <c r="O52" s="292">
        <v>1550</v>
      </c>
      <c r="P52" s="292">
        <v>0</v>
      </c>
      <c r="Q52" s="292">
        <v>10000</v>
      </c>
      <c r="R52" s="292">
        <v>3000</v>
      </c>
      <c r="S52" s="292">
        <v>0</v>
      </c>
      <c r="T52" s="292">
        <v>7000</v>
      </c>
      <c r="U52" s="292">
        <v>0</v>
      </c>
      <c r="V52" s="292">
        <v>0</v>
      </c>
      <c r="W52" s="292">
        <v>0</v>
      </c>
      <c r="X52" s="282"/>
      <c r="Y52" s="388">
        <v>1550</v>
      </c>
      <c r="Z52" s="269"/>
    </row>
    <row r="53" spans="1:26" s="332" customFormat="1" ht="31.5">
      <c r="A53" s="294"/>
      <c r="B53" s="285" t="s">
        <v>440</v>
      </c>
      <c r="C53" s="275" t="s">
        <v>191</v>
      </c>
      <c r="D53" s="261" t="s">
        <v>380</v>
      </c>
      <c r="E53" s="261" t="s">
        <v>380</v>
      </c>
      <c r="F53" s="286" t="s">
        <v>644</v>
      </c>
      <c r="G53" s="234">
        <v>20000</v>
      </c>
      <c r="H53" s="234"/>
      <c r="I53" s="234"/>
      <c r="J53" s="234">
        <v>20000</v>
      </c>
      <c r="K53" s="295"/>
      <c r="L53" s="288">
        <v>1550</v>
      </c>
      <c r="M53" s="288"/>
      <c r="N53" s="234"/>
      <c r="O53" s="288">
        <v>1550</v>
      </c>
      <c r="P53" s="234"/>
      <c r="Q53" s="218">
        <v>10000</v>
      </c>
      <c r="R53" s="218">
        <v>3000</v>
      </c>
      <c r="S53" s="218">
        <v>0</v>
      </c>
      <c r="T53" s="218">
        <v>7000</v>
      </c>
      <c r="U53" s="218">
        <v>0</v>
      </c>
      <c r="V53" s="218">
        <v>0</v>
      </c>
      <c r="W53" s="218">
        <v>0</v>
      </c>
      <c r="X53" s="331" t="s">
        <v>295</v>
      </c>
      <c r="Y53" s="388">
        <v>1550</v>
      </c>
      <c r="Z53" s="269"/>
    </row>
    <row r="54" spans="1:26" ht="47.25" customHeight="1">
      <c r="A54" s="371" t="s">
        <v>29</v>
      </c>
      <c r="B54" s="337" t="s">
        <v>340</v>
      </c>
      <c r="C54" s="276"/>
      <c r="D54" s="276"/>
      <c r="E54" s="276"/>
      <c r="F54" s="276"/>
      <c r="G54" s="277">
        <v>415662</v>
      </c>
      <c r="H54" s="277">
        <v>169793</v>
      </c>
      <c r="I54" s="277">
        <v>187000</v>
      </c>
      <c r="J54" s="277">
        <v>58869</v>
      </c>
      <c r="K54" s="277">
        <v>0</v>
      </c>
      <c r="L54" s="277">
        <v>247265</v>
      </c>
      <c r="M54" s="277">
        <v>164197</v>
      </c>
      <c r="N54" s="277">
        <v>49000</v>
      </c>
      <c r="O54" s="277">
        <v>34068</v>
      </c>
      <c r="P54" s="277">
        <v>0</v>
      </c>
      <c r="Q54" s="277">
        <v>147200</v>
      </c>
      <c r="R54" s="277">
        <v>0</v>
      </c>
      <c r="S54" s="277">
        <v>0</v>
      </c>
      <c r="T54" s="277">
        <v>4000</v>
      </c>
      <c r="U54" s="277">
        <v>138000</v>
      </c>
      <c r="V54" s="277">
        <v>3640</v>
      </c>
      <c r="W54" s="277">
        <v>1560</v>
      </c>
      <c r="X54" s="362"/>
      <c r="Y54" s="388">
        <v>83068</v>
      </c>
      <c r="Z54" s="269"/>
    </row>
    <row r="55" spans="1:26" s="293" customFormat="1" ht="33" customHeight="1">
      <c r="A55" s="279">
        <v>1</v>
      </c>
      <c r="B55" s="282" t="s">
        <v>57</v>
      </c>
      <c r="C55" s="282"/>
      <c r="D55" s="282"/>
      <c r="E55" s="282"/>
      <c r="F55" s="282"/>
      <c r="G55" s="292">
        <v>213662</v>
      </c>
      <c r="H55" s="292">
        <v>169793</v>
      </c>
      <c r="I55" s="292">
        <v>0</v>
      </c>
      <c r="J55" s="292">
        <v>43869</v>
      </c>
      <c r="K55" s="292">
        <v>0</v>
      </c>
      <c r="L55" s="292">
        <v>198265</v>
      </c>
      <c r="M55" s="292">
        <v>164197</v>
      </c>
      <c r="N55" s="292">
        <v>0</v>
      </c>
      <c r="O55" s="292">
        <v>34068</v>
      </c>
      <c r="P55" s="292">
        <v>0</v>
      </c>
      <c r="Q55" s="292">
        <v>9200</v>
      </c>
      <c r="R55" s="292">
        <v>0</v>
      </c>
      <c r="S55" s="292">
        <v>0</v>
      </c>
      <c r="T55" s="292">
        <v>4000</v>
      </c>
      <c r="U55" s="292">
        <v>0</v>
      </c>
      <c r="V55" s="292">
        <v>3640</v>
      </c>
      <c r="W55" s="292">
        <v>1560</v>
      </c>
      <c r="X55" s="282"/>
      <c r="Y55" s="388">
        <v>34068</v>
      </c>
      <c r="Z55" s="269"/>
    </row>
    <row r="56" spans="1:26" ht="63">
      <c r="A56" s="294"/>
      <c r="B56" s="242" t="s">
        <v>645</v>
      </c>
      <c r="C56" s="303"/>
      <c r="D56" s="303"/>
      <c r="E56" s="303"/>
      <c r="F56" s="333" t="s">
        <v>384</v>
      </c>
      <c r="G56" s="234">
        <v>213662</v>
      </c>
      <c r="H56" s="234">
        <v>169793</v>
      </c>
      <c r="I56" s="234"/>
      <c r="J56" s="234">
        <v>43869</v>
      </c>
      <c r="K56" s="234"/>
      <c r="L56" s="234">
        <v>198265</v>
      </c>
      <c r="M56" s="234">
        <v>164197</v>
      </c>
      <c r="N56" s="234"/>
      <c r="O56" s="234">
        <v>34068</v>
      </c>
      <c r="P56" s="234"/>
      <c r="Q56" s="218">
        <v>9200</v>
      </c>
      <c r="R56" s="234"/>
      <c r="S56" s="234"/>
      <c r="T56" s="234">
        <v>4000</v>
      </c>
      <c r="U56" s="234"/>
      <c r="V56" s="234">
        <v>3640</v>
      </c>
      <c r="W56" s="234">
        <v>1560</v>
      </c>
      <c r="X56" s="278" t="s">
        <v>57</v>
      </c>
      <c r="Y56" s="388">
        <v>34068</v>
      </c>
      <c r="Z56" s="269"/>
    </row>
    <row r="57" spans="1:26" s="293" customFormat="1" ht="33.75" customHeight="1">
      <c r="A57" s="296">
        <v>2</v>
      </c>
      <c r="B57" s="236" t="s">
        <v>299</v>
      </c>
      <c r="C57" s="236"/>
      <c r="D57" s="236"/>
      <c r="E57" s="236"/>
      <c r="F57" s="334"/>
      <c r="G57" s="283">
        <v>202000</v>
      </c>
      <c r="H57" s="283">
        <v>0</v>
      </c>
      <c r="I57" s="283">
        <v>187000</v>
      </c>
      <c r="J57" s="283">
        <v>15000</v>
      </c>
      <c r="K57" s="283">
        <v>0</v>
      </c>
      <c r="L57" s="283">
        <v>49000</v>
      </c>
      <c r="M57" s="283">
        <v>0</v>
      </c>
      <c r="N57" s="283">
        <v>49000</v>
      </c>
      <c r="O57" s="283">
        <v>0</v>
      </c>
      <c r="P57" s="283">
        <v>0</v>
      </c>
      <c r="Q57" s="283">
        <v>138000</v>
      </c>
      <c r="R57" s="283">
        <v>0</v>
      </c>
      <c r="S57" s="283">
        <v>0</v>
      </c>
      <c r="T57" s="283">
        <v>0</v>
      </c>
      <c r="U57" s="283">
        <v>138000</v>
      </c>
      <c r="V57" s="283">
        <v>0</v>
      </c>
      <c r="W57" s="283">
        <v>0</v>
      </c>
      <c r="X57" s="335"/>
      <c r="Y57" s="390"/>
      <c r="Z57" s="300"/>
    </row>
    <row r="58" spans="1:26" ht="71.25" customHeight="1">
      <c r="A58" s="294"/>
      <c r="B58" s="301" t="s">
        <v>567</v>
      </c>
      <c r="C58" s="275" t="s">
        <v>189</v>
      </c>
      <c r="D58" s="303"/>
      <c r="E58" s="303"/>
      <c r="F58" s="286" t="s">
        <v>569</v>
      </c>
      <c r="G58" s="234">
        <v>161000</v>
      </c>
      <c r="H58" s="234"/>
      <c r="I58" s="234">
        <v>147000</v>
      </c>
      <c r="J58" s="234">
        <v>14000</v>
      </c>
      <c r="K58" s="234"/>
      <c r="L58" s="234">
        <v>40000</v>
      </c>
      <c r="M58" s="234"/>
      <c r="N58" s="234">
        <v>40000</v>
      </c>
      <c r="O58" s="234"/>
      <c r="P58" s="234"/>
      <c r="Q58" s="218">
        <v>107000</v>
      </c>
      <c r="R58" s="234"/>
      <c r="S58" s="234"/>
      <c r="T58" s="234"/>
      <c r="U58" s="234">
        <v>107000</v>
      </c>
      <c r="V58" s="234"/>
      <c r="W58" s="234"/>
      <c r="X58" s="290" t="s">
        <v>646</v>
      </c>
      <c r="Y58" s="388"/>
      <c r="Z58" s="269"/>
    </row>
    <row r="59" spans="1:26" ht="60.75" customHeight="1">
      <c r="A59" s="294"/>
      <c r="B59" s="301" t="s">
        <v>568</v>
      </c>
      <c r="C59" s="275" t="s">
        <v>189</v>
      </c>
      <c r="D59" s="276"/>
      <c r="E59" s="276"/>
      <c r="F59" s="286" t="s">
        <v>570</v>
      </c>
      <c r="G59" s="336">
        <v>41000</v>
      </c>
      <c r="H59" s="295"/>
      <c r="I59" s="336">
        <v>40000</v>
      </c>
      <c r="J59" s="336">
        <v>1000</v>
      </c>
      <c r="K59" s="295"/>
      <c r="L59" s="295">
        <v>9000</v>
      </c>
      <c r="M59" s="295"/>
      <c r="N59" s="295">
        <v>9000</v>
      </c>
      <c r="O59" s="295"/>
      <c r="P59" s="295"/>
      <c r="Q59" s="218">
        <v>31000</v>
      </c>
      <c r="R59" s="295"/>
      <c r="S59" s="295"/>
      <c r="T59" s="295"/>
      <c r="U59" s="336">
        <v>31000</v>
      </c>
      <c r="V59" s="295"/>
      <c r="W59" s="295"/>
      <c r="X59" s="290" t="s">
        <v>646</v>
      </c>
      <c r="Y59" s="388"/>
      <c r="Z59" s="269"/>
    </row>
    <row r="60" spans="1:26" s="304" customFormat="1" ht="42" customHeight="1">
      <c r="A60" s="371" t="s">
        <v>30</v>
      </c>
      <c r="B60" s="337" t="s">
        <v>451</v>
      </c>
      <c r="C60" s="303"/>
      <c r="D60" s="303"/>
      <c r="E60" s="303"/>
      <c r="F60" s="303"/>
      <c r="G60" s="318">
        <v>13626602</v>
      </c>
      <c r="H60" s="318">
        <v>1871601</v>
      </c>
      <c r="I60" s="318">
        <v>5486103</v>
      </c>
      <c r="J60" s="318">
        <v>6041322</v>
      </c>
      <c r="K60" s="318">
        <v>227576</v>
      </c>
      <c r="L60" s="318">
        <v>7201963</v>
      </c>
      <c r="M60" s="318">
        <v>890715</v>
      </c>
      <c r="N60" s="318">
        <v>3833913</v>
      </c>
      <c r="O60" s="318">
        <v>2407431</v>
      </c>
      <c r="P60" s="318">
        <v>69904</v>
      </c>
      <c r="Q60" s="318">
        <v>1884086.3650793652</v>
      </c>
      <c r="R60" s="318">
        <v>264126</v>
      </c>
      <c r="S60" s="318">
        <v>20000</v>
      </c>
      <c r="T60" s="318">
        <v>313870</v>
      </c>
      <c r="U60" s="318">
        <v>913831</v>
      </c>
      <c r="V60" s="318">
        <v>283950</v>
      </c>
      <c r="W60" s="318">
        <v>88309.36507936507</v>
      </c>
      <c r="X60" s="303"/>
      <c r="Y60" s="388">
        <v>6311248</v>
      </c>
      <c r="Z60" s="269"/>
    </row>
    <row r="61" spans="1:26" s="321" customFormat="1" ht="37.5" customHeight="1">
      <c r="A61" s="279">
        <v>1</v>
      </c>
      <c r="B61" s="236" t="s">
        <v>299</v>
      </c>
      <c r="C61" s="337"/>
      <c r="D61" s="337"/>
      <c r="E61" s="337"/>
      <c r="F61" s="337"/>
      <c r="G61" s="283">
        <v>4696558</v>
      </c>
      <c r="H61" s="283">
        <v>1590569</v>
      </c>
      <c r="I61" s="283">
        <v>947709</v>
      </c>
      <c r="J61" s="283">
        <v>2111513</v>
      </c>
      <c r="K61" s="283">
        <v>46767</v>
      </c>
      <c r="L61" s="283">
        <v>2632130</v>
      </c>
      <c r="M61" s="283">
        <v>890715</v>
      </c>
      <c r="N61" s="283">
        <v>778227</v>
      </c>
      <c r="O61" s="283">
        <v>963188</v>
      </c>
      <c r="P61" s="283">
        <v>0</v>
      </c>
      <c r="Q61" s="283">
        <v>610839.3650793651</v>
      </c>
      <c r="R61" s="283">
        <v>80000</v>
      </c>
      <c r="S61" s="283">
        <v>0</v>
      </c>
      <c r="T61" s="283">
        <v>119098</v>
      </c>
      <c r="U61" s="283">
        <v>39482</v>
      </c>
      <c r="V61" s="283">
        <v>283950</v>
      </c>
      <c r="W61" s="283">
        <v>88309.36507936507</v>
      </c>
      <c r="X61" s="337"/>
      <c r="Y61" s="388">
        <v>1741415</v>
      </c>
      <c r="Z61" s="269"/>
    </row>
    <row r="62" spans="1:26" s="304" customFormat="1" ht="66" customHeight="1">
      <c r="A62" s="284"/>
      <c r="B62" s="301" t="s">
        <v>207</v>
      </c>
      <c r="C62" s="338" t="s">
        <v>191</v>
      </c>
      <c r="D62" s="284"/>
      <c r="E62" s="284"/>
      <c r="F62" s="338" t="s">
        <v>208</v>
      </c>
      <c r="G62" s="234">
        <v>359740</v>
      </c>
      <c r="H62" s="234"/>
      <c r="I62" s="234">
        <v>87709</v>
      </c>
      <c r="J62" s="234">
        <v>272031</v>
      </c>
      <c r="K62" s="234"/>
      <c r="L62" s="234">
        <v>257634</v>
      </c>
      <c r="M62" s="234"/>
      <c r="N62" s="234">
        <v>37709</v>
      </c>
      <c r="O62" s="234">
        <v>219925</v>
      </c>
      <c r="P62" s="234"/>
      <c r="Q62" s="218">
        <v>3000</v>
      </c>
      <c r="R62" s="234"/>
      <c r="S62" s="234"/>
      <c r="T62" s="234">
        <v>3000</v>
      </c>
      <c r="U62" s="234"/>
      <c r="V62" s="234"/>
      <c r="W62" s="234"/>
      <c r="X62" s="290" t="s">
        <v>646</v>
      </c>
      <c r="Y62" s="388">
        <v>257634</v>
      </c>
      <c r="Z62" s="269"/>
    </row>
    <row r="63" spans="1:26" s="304" customFormat="1" ht="47.25">
      <c r="A63" s="284"/>
      <c r="B63" s="301" t="s">
        <v>206</v>
      </c>
      <c r="C63" s="338" t="s">
        <v>194</v>
      </c>
      <c r="D63" s="284"/>
      <c r="E63" s="284"/>
      <c r="F63" s="290" t="s">
        <v>647</v>
      </c>
      <c r="G63" s="234">
        <v>71649</v>
      </c>
      <c r="H63" s="234"/>
      <c r="I63" s="234"/>
      <c r="J63" s="234">
        <v>71649</v>
      </c>
      <c r="K63" s="234"/>
      <c r="L63" s="234">
        <v>40191</v>
      </c>
      <c r="M63" s="234"/>
      <c r="N63" s="234">
        <v>0</v>
      </c>
      <c r="O63" s="234">
        <v>40191</v>
      </c>
      <c r="P63" s="234"/>
      <c r="Q63" s="218">
        <v>30809</v>
      </c>
      <c r="R63" s="234">
        <v>10000</v>
      </c>
      <c r="S63" s="234"/>
      <c r="T63" s="234">
        <v>20809</v>
      </c>
      <c r="U63" s="234"/>
      <c r="V63" s="234"/>
      <c r="W63" s="234"/>
      <c r="X63" s="290" t="s">
        <v>646</v>
      </c>
      <c r="Y63" s="388">
        <v>40191</v>
      </c>
      <c r="Z63" s="269"/>
    </row>
    <row r="64" spans="1:26" s="304" customFormat="1" ht="101.25" customHeight="1">
      <c r="A64" s="284"/>
      <c r="B64" s="242" t="s">
        <v>209</v>
      </c>
      <c r="C64" s="290" t="s">
        <v>201</v>
      </c>
      <c r="D64" s="284"/>
      <c r="E64" s="284"/>
      <c r="F64" s="290" t="s">
        <v>648</v>
      </c>
      <c r="G64" s="234">
        <v>260000</v>
      </c>
      <c r="H64" s="234"/>
      <c r="I64" s="234">
        <v>200000</v>
      </c>
      <c r="J64" s="234">
        <v>60000</v>
      </c>
      <c r="K64" s="234"/>
      <c r="L64" s="234">
        <v>222000</v>
      </c>
      <c r="M64" s="234"/>
      <c r="N64" s="234">
        <v>200000</v>
      </c>
      <c r="O64" s="234">
        <v>22000</v>
      </c>
      <c r="P64" s="234"/>
      <c r="Q64" s="218">
        <v>20000</v>
      </c>
      <c r="R64" s="234">
        <v>5000</v>
      </c>
      <c r="S64" s="234"/>
      <c r="T64" s="234">
        <v>15000</v>
      </c>
      <c r="U64" s="234"/>
      <c r="V64" s="234"/>
      <c r="W64" s="234"/>
      <c r="X64" s="290" t="s">
        <v>646</v>
      </c>
      <c r="Y64" s="388">
        <v>222000</v>
      </c>
      <c r="Z64" s="269"/>
    </row>
    <row r="65" spans="1:26" s="304" customFormat="1" ht="44.25" customHeight="1">
      <c r="A65" s="284"/>
      <c r="B65" s="285" t="s">
        <v>649</v>
      </c>
      <c r="C65" s="275" t="s">
        <v>193</v>
      </c>
      <c r="D65" s="284"/>
      <c r="E65" s="284"/>
      <c r="F65" s="286" t="s">
        <v>650</v>
      </c>
      <c r="G65" s="234">
        <v>79980</v>
      </c>
      <c r="H65" s="234"/>
      <c r="I65" s="234"/>
      <c r="J65" s="234">
        <v>79980</v>
      </c>
      <c r="K65" s="234"/>
      <c r="L65" s="234">
        <v>65000</v>
      </c>
      <c r="M65" s="234"/>
      <c r="N65" s="234">
        <v>0</v>
      </c>
      <c r="O65" s="234">
        <v>65000</v>
      </c>
      <c r="P65" s="234"/>
      <c r="Q65" s="218">
        <v>14980</v>
      </c>
      <c r="R65" s="234">
        <v>10000</v>
      </c>
      <c r="S65" s="234"/>
      <c r="T65" s="234">
        <v>4980</v>
      </c>
      <c r="U65" s="234"/>
      <c r="V65" s="234"/>
      <c r="W65" s="234"/>
      <c r="X65" s="290" t="s">
        <v>646</v>
      </c>
      <c r="Y65" s="388">
        <v>65000</v>
      </c>
      <c r="Z65" s="269"/>
    </row>
    <row r="66" spans="1:26" s="304" customFormat="1" ht="31.5">
      <c r="A66" s="284"/>
      <c r="B66" s="301" t="s">
        <v>195</v>
      </c>
      <c r="C66" s="275" t="s">
        <v>192</v>
      </c>
      <c r="D66" s="284"/>
      <c r="E66" s="284"/>
      <c r="F66" s="284"/>
      <c r="G66" s="234">
        <v>220000</v>
      </c>
      <c r="H66" s="234"/>
      <c r="I66" s="234">
        <v>80000</v>
      </c>
      <c r="J66" s="234">
        <v>140000</v>
      </c>
      <c r="K66" s="234"/>
      <c r="L66" s="234">
        <v>184691</v>
      </c>
      <c r="M66" s="234"/>
      <c r="N66" s="234">
        <v>80000</v>
      </c>
      <c r="O66" s="234">
        <v>104691</v>
      </c>
      <c r="P66" s="234"/>
      <c r="Q66" s="218">
        <v>35309</v>
      </c>
      <c r="R66" s="234">
        <v>15000</v>
      </c>
      <c r="S66" s="234"/>
      <c r="T66" s="234">
        <v>20309</v>
      </c>
      <c r="U66" s="234"/>
      <c r="V66" s="234"/>
      <c r="W66" s="234"/>
      <c r="X66" s="290" t="s">
        <v>646</v>
      </c>
      <c r="Y66" s="388">
        <v>184691</v>
      </c>
      <c r="Z66" s="269"/>
    </row>
    <row r="67" spans="1:26" s="304" customFormat="1" ht="45" customHeight="1">
      <c r="A67" s="284"/>
      <c r="B67" s="285" t="s">
        <v>651</v>
      </c>
      <c r="C67" s="275" t="s">
        <v>193</v>
      </c>
      <c r="D67" s="284"/>
      <c r="E67" s="284"/>
      <c r="F67" s="286" t="s">
        <v>652</v>
      </c>
      <c r="G67" s="234">
        <v>173000</v>
      </c>
      <c r="H67" s="234"/>
      <c r="I67" s="234"/>
      <c r="J67" s="234">
        <v>173000</v>
      </c>
      <c r="K67" s="234"/>
      <c r="L67" s="234">
        <v>33000</v>
      </c>
      <c r="M67" s="234"/>
      <c r="N67" s="234"/>
      <c r="O67" s="234">
        <v>33000</v>
      </c>
      <c r="P67" s="234"/>
      <c r="Q67" s="218">
        <v>25000</v>
      </c>
      <c r="R67" s="234">
        <v>5000</v>
      </c>
      <c r="S67" s="234"/>
      <c r="T67" s="234">
        <v>20000</v>
      </c>
      <c r="U67" s="234"/>
      <c r="V67" s="234"/>
      <c r="W67" s="234"/>
      <c r="X67" s="290" t="s">
        <v>646</v>
      </c>
      <c r="Y67" s="388">
        <v>33000</v>
      </c>
      <c r="Z67" s="269"/>
    </row>
    <row r="68" spans="1:26" s="304" customFormat="1" ht="83.25" customHeight="1">
      <c r="A68" s="284"/>
      <c r="B68" s="242" t="s">
        <v>210</v>
      </c>
      <c r="C68" s="275" t="s">
        <v>191</v>
      </c>
      <c r="D68" s="284"/>
      <c r="E68" s="284"/>
      <c r="F68" s="333" t="s">
        <v>653</v>
      </c>
      <c r="G68" s="234">
        <v>1423646</v>
      </c>
      <c r="H68" s="234">
        <v>887947</v>
      </c>
      <c r="I68" s="234"/>
      <c r="J68" s="234">
        <v>535699</v>
      </c>
      <c r="K68" s="234"/>
      <c r="L68" s="234">
        <v>954550</v>
      </c>
      <c r="M68" s="234">
        <v>558059</v>
      </c>
      <c r="N68" s="234"/>
      <c r="O68" s="234">
        <v>396491</v>
      </c>
      <c r="P68" s="234"/>
      <c r="Q68" s="218">
        <v>295417.14285714284</v>
      </c>
      <c r="R68" s="234">
        <v>20000</v>
      </c>
      <c r="S68" s="234"/>
      <c r="T68" s="234">
        <v>20000</v>
      </c>
      <c r="U68" s="234"/>
      <c r="V68" s="234">
        <v>178792</v>
      </c>
      <c r="W68" s="234">
        <v>76625.14285714286</v>
      </c>
      <c r="X68" s="290" t="s">
        <v>646</v>
      </c>
      <c r="Y68" s="388"/>
      <c r="Z68" s="269"/>
    </row>
    <row r="69" spans="1:26" s="304" customFormat="1" ht="44.25" customHeight="1">
      <c r="A69" s="284"/>
      <c r="B69" s="339" t="s">
        <v>211</v>
      </c>
      <c r="C69" s="275" t="s">
        <v>191</v>
      </c>
      <c r="D69" s="284"/>
      <c r="E69" s="284"/>
      <c r="F69" s="333" t="s">
        <v>654</v>
      </c>
      <c r="G69" s="234">
        <v>913901</v>
      </c>
      <c r="H69" s="234">
        <v>452622</v>
      </c>
      <c r="I69" s="234"/>
      <c r="J69" s="234">
        <v>461279</v>
      </c>
      <c r="K69" s="234"/>
      <c r="L69" s="234">
        <v>414546</v>
      </c>
      <c r="M69" s="234">
        <v>332656</v>
      </c>
      <c r="N69" s="234"/>
      <c r="O69" s="234">
        <v>81890</v>
      </c>
      <c r="P69" s="234"/>
      <c r="Q69" s="218">
        <v>126842.22222222222</v>
      </c>
      <c r="R69" s="234">
        <v>5000</v>
      </c>
      <c r="S69" s="234"/>
      <c r="T69" s="234">
        <v>5000</v>
      </c>
      <c r="U69" s="234"/>
      <c r="V69" s="234">
        <v>105158</v>
      </c>
      <c r="W69" s="234">
        <v>11684.222222222223</v>
      </c>
      <c r="X69" s="290" t="s">
        <v>646</v>
      </c>
      <c r="Y69" s="388"/>
      <c r="Z69" s="269"/>
    </row>
    <row r="70" spans="1:26" s="304" customFormat="1" ht="46.5" customHeight="1">
      <c r="A70" s="284"/>
      <c r="B70" s="301" t="s">
        <v>655</v>
      </c>
      <c r="C70" s="275" t="s">
        <v>191</v>
      </c>
      <c r="D70" s="284"/>
      <c r="E70" s="284"/>
      <c r="F70" s="286" t="s">
        <v>656</v>
      </c>
      <c r="G70" s="234">
        <v>370000</v>
      </c>
      <c r="H70" s="234">
        <v>250000</v>
      </c>
      <c r="I70" s="234"/>
      <c r="J70" s="234">
        <v>120000</v>
      </c>
      <c r="K70" s="234"/>
      <c r="L70" s="234">
        <v>0</v>
      </c>
      <c r="M70" s="234"/>
      <c r="N70" s="234"/>
      <c r="O70" s="234"/>
      <c r="P70" s="234"/>
      <c r="Q70" s="218">
        <v>0</v>
      </c>
      <c r="R70" s="234"/>
      <c r="S70" s="234"/>
      <c r="T70" s="234"/>
      <c r="U70" s="234"/>
      <c r="V70" s="234"/>
      <c r="W70" s="234"/>
      <c r="X70" s="290" t="s">
        <v>646</v>
      </c>
      <c r="Y70" s="388"/>
      <c r="Z70" s="269"/>
    </row>
    <row r="71" spans="1:26" s="304" customFormat="1" ht="46.5" customHeight="1">
      <c r="A71" s="284"/>
      <c r="B71" s="285" t="s">
        <v>301</v>
      </c>
      <c r="C71" s="275" t="s">
        <v>194</v>
      </c>
      <c r="D71" s="284"/>
      <c r="E71" s="284"/>
      <c r="F71" s="286" t="s">
        <v>657</v>
      </c>
      <c r="G71" s="234">
        <v>200000</v>
      </c>
      <c r="H71" s="234"/>
      <c r="I71" s="234">
        <v>150000</v>
      </c>
      <c r="J71" s="234">
        <v>50000</v>
      </c>
      <c r="K71" s="234"/>
      <c r="L71" s="234">
        <v>110531</v>
      </c>
      <c r="M71" s="234"/>
      <c r="N71" s="234">
        <v>110531</v>
      </c>
      <c r="O71" s="234"/>
      <c r="P71" s="234"/>
      <c r="Q71" s="218">
        <v>44469</v>
      </c>
      <c r="R71" s="234"/>
      <c r="S71" s="234"/>
      <c r="T71" s="234">
        <v>5000</v>
      </c>
      <c r="U71" s="234">
        <v>39469</v>
      </c>
      <c r="V71" s="234"/>
      <c r="W71" s="234"/>
      <c r="X71" s="290" t="s">
        <v>646</v>
      </c>
      <c r="Y71" s="388"/>
      <c r="Z71" s="269"/>
    </row>
    <row r="72" spans="1:26" s="304" customFormat="1" ht="42.75" customHeight="1">
      <c r="A72" s="284"/>
      <c r="B72" s="285" t="s">
        <v>658</v>
      </c>
      <c r="C72" s="275" t="s">
        <v>194</v>
      </c>
      <c r="D72" s="284"/>
      <c r="E72" s="284"/>
      <c r="F72" s="286" t="s">
        <v>659</v>
      </c>
      <c r="G72" s="234">
        <v>78000</v>
      </c>
      <c r="H72" s="234"/>
      <c r="I72" s="234"/>
      <c r="J72" s="234">
        <v>78000</v>
      </c>
      <c r="K72" s="234"/>
      <c r="L72" s="234">
        <v>0</v>
      </c>
      <c r="M72" s="234"/>
      <c r="N72" s="234"/>
      <c r="O72" s="234"/>
      <c r="P72" s="234"/>
      <c r="Q72" s="218">
        <v>10000</v>
      </c>
      <c r="R72" s="234">
        <v>10000</v>
      </c>
      <c r="S72" s="234"/>
      <c r="T72" s="234"/>
      <c r="U72" s="234"/>
      <c r="V72" s="234"/>
      <c r="W72" s="234"/>
      <c r="X72" s="290" t="s">
        <v>646</v>
      </c>
      <c r="Y72" s="388"/>
      <c r="Z72" s="269"/>
    </row>
    <row r="73" spans="1:26" s="304" customFormat="1" ht="63">
      <c r="A73" s="284"/>
      <c r="B73" s="301" t="s">
        <v>660</v>
      </c>
      <c r="C73" s="275" t="s">
        <v>661</v>
      </c>
      <c r="D73" s="284"/>
      <c r="E73" s="284"/>
      <c r="F73" s="286" t="s">
        <v>662</v>
      </c>
      <c r="G73" s="234">
        <v>546642</v>
      </c>
      <c r="H73" s="234"/>
      <c r="I73" s="234">
        <v>430000</v>
      </c>
      <c r="J73" s="234">
        <v>69875</v>
      </c>
      <c r="K73" s="234">
        <v>46767</v>
      </c>
      <c r="L73" s="234">
        <v>349987</v>
      </c>
      <c r="M73" s="234"/>
      <c r="N73" s="234">
        <v>349987</v>
      </c>
      <c r="O73" s="234"/>
      <c r="P73" s="234"/>
      <c r="Q73" s="218">
        <v>5013</v>
      </c>
      <c r="R73" s="234"/>
      <c r="S73" s="234"/>
      <c r="T73" s="234">
        <v>5000</v>
      </c>
      <c r="U73" s="234">
        <v>13</v>
      </c>
      <c r="V73" s="234"/>
      <c r="W73" s="234"/>
      <c r="X73" s="290" t="s">
        <v>646</v>
      </c>
      <c r="Y73" s="388"/>
      <c r="Z73" s="269"/>
    </row>
    <row r="74" spans="1:26" s="321" customFormat="1" ht="31.5">
      <c r="A74" s="279">
        <v>2</v>
      </c>
      <c r="B74" s="236" t="s">
        <v>302</v>
      </c>
      <c r="C74" s="337">
        <v>0</v>
      </c>
      <c r="D74" s="337"/>
      <c r="E74" s="337"/>
      <c r="F74" s="337">
        <v>0</v>
      </c>
      <c r="G74" s="283">
        <v>5558800</v>
      </c>
      <c r="H74" s="283">
        <v>0</v>
      </c>
      <c r="I74" s="283">
        <v>3551000</v>
      </c>
      <c r="J74" s="283">
        <v>2007800</v>
      </c>
      <c r="K74" s="283">
        <v>0</v>
      </c>
      <c r="L74" s="283">
        <v>2801146</v>
      </c>
      <c r="M74" s="283">
        <v>0</v>
      </c>
      <c r="N74" s="283">
        <v>2269569</v>
      </c>
      <c r="O74" s="283">
        <v>531577</v>
      </c>
      <c r="P74" s="283">
        <v>0</v>
      </c>
      <c r="Q74" s="283">
        <v>738982</v>
      </c>
      <c r="R74" s="283">
        <v>58315</v>
      </c>
      <c r="S74" s="283">
        <v>20000</v>
      </c>
      <c r="T74" s="283">
        <v>76236</v>
      </c>
      <c r="U74" s="283">
        <v>584431</v>
      </c>
      <c r="V74" s="283">
        <v>0</v>
      </c>
      <c r="W74" s="283">
        <v>0</v>
      </c>
      <c r="X74" s="275">
        <v>0</v>
      </c>
      <c r="Y74" s="388">
        <v>2801146</v>
      </c>
      <c r="Z74" s="269"/>
    </row>
    <row r="75" spans="1:26" s="304" customFormat="1" ht="42" customHeight="1">
      <c r="A75" s="275"/>
      <c r="B75" s="301" t="s">
        <v>307</v>
      </c>
      <c r="C75" s="275" t="s">
        <v>189</v>
      </c>
      <c r="D75" s="284"/>
      <c r="E75" s="284"/>
      <c r="F75" s="275" t="s">
        <v>493</v>
      </c>
      <c r="G75" s="234">
        <v>650000</v>
      </c>
      <c r="H75" s="234"/>
      <c r="I75" s="234">
        <v>550000</v>
      </c>
      <c r="J75" s="234">
        <v>100000</v>
      </c>
      <c r="K75" s="234"/>
      <c r="L75" s="234">
        <v>595610</v>
      </c>
      <c r="M75" s="234"/>
      <c r="N75" s="234">
        <v>525000</v>
      </c>
      <c r="O75" s="234">
        <v>70610</v>
      </c>
      <c r="P75" s="234"/>
      <c r="Q75" s="218">
        <v>34000</v>
      </c>
      <c r="R75" s="234"/>
      <c r="S75" s="234"/>
      <c r="T75" s="234">
        <v>9000</v>
      </c>
      <c r="U75" s="234">
        <v>25000</v>
      </c>
      <c r="V75" s="234"/>
      <c r="W75" s="234"/>
      <c r="X75" s="275" t="s">
        <v>302</v>
      </c>
      <c r="Y75" s="388">
        <v>595610</v>
      </c>
      <c r="Z75" s="269"/>
    </row>
    <row r="76" spans="1:26" s="304" customFormat="1" ht="58.5" customHeight="1">
      <c r="A76" s="275"/>
      <c r="B76" s="301" t="s">
        <v>663</v>
      </c>
      <c r="C76" s="290" t="s">
        <v>189</v>
      </c>
      <c r="D76" s="284"/>
      <c r="E76" s="284"/>
      <c r="F76" s="286" t="s">
        <v>664</v>
      </c>
      <c r="G76" s="234">
        <v>180000</v>
      </c>
      <c r="H76" s="234"/>
      <c r="I76" s="234">
        <v>100000</v>
      </c>
      <c r="J76" s="234">
        <v>80000</v>
      </c>
      <c r="K76" s="234"/>
      <c r="L76" s="234">
        <v>60000</v>
      </c>
      <c r="M76" s="234"/>
      <c r="N76" s="234">
        <v>60000</v>
      </c>
      <c r="O76" s="234"/>
      <c r="P76" s="234"/>
      <c r="Q76" s="218">
        <v>40000</v>
      </c>
      <c r="R76" s="234"/>
      <c r="S76" s="234"/>
      <c r="T76" s="234"/>
      <c r="U76" s="234">
        <v>40000</v>
      </c>
      <c r="V76" s="234"/>
      <c r="W76" s="234"/>
      <c r="X76" s="275" t="s">
        <v>302</v>
      </c>
      <c r="Y76" s="388">
        <v>60000</v>
      </c>
      <c r="Z76" s="269"/>
    </row>
    <row r="77" spans="1:26" s="304" customFormat="1" ht="153" customHeight="1">
      <c r="A77" s="275"/>
      <c r="B77" s="301" t="s">
        <v>309</v>
      </c>
      <c r="C77" s="275" t="s">
        <v>190</v>
      </c>
      <c r="D77" s="284"/>
      <c r="E77" s="284"/>
      <c r="F77" s="286" t="s">
        <v>665</v>
      </c>
      <c r="G77" s="234">
        <v>362800</v>
      </c>
      <c r="H77" s="234"/>
      <c r="I77" s="234">
        <v>250000</v>
      </c>
      <c r="J77" s="234">
        <v>112800</v>
      </c>
      <c r="K77" s="234"/>
      <c r="L77" s="234">
        <v>151658</v>
      </c>
      <c r="M77" s="234"/>
      <c r="N77" s="234">
        <v>139658</v>
      </c>
      <c r="O77" s="234">
        <v>12000</v>
      </c>
      <c r="P77" s="234"/>
      <c r="Q77" s="218">
        <v>110342</v>
      </c>
      <c r="R77" s="234"/>
      <c r="S77" s="234"/>
      <c r="T77" s="234"/>
      <c r="U77" s="234">
        <v>110342</v>
      </c>
      <c r="V77" s="234"/>
      <c r="W77" s="234"/>
      <c r="X77" s="275" t="s">
        <v>302</v>
      </c>
      <c r="Y77" s="388">
        <v>151658</v>
      </c>
      <c r="Z77" s="269"/>
    </row>
    <row r="78" spans="1:26" s="304" customFormat="1" ht="102" customHeight="1">
      <c r="A78" s="275"/>
      <c r="B78" s="301" t="s">
        <v>454</v>
      </c>
      <c r="C78" s="275" t="s">
        <v>191</v>
      </c>
      <c r="D78" s="284"/>
      <c r="E78" s="284"/>
      <c r="F78" s="286" t="s">
        <v>666</v>
      </c>
      <c r="G78" s="234">
        <v>558000</v>
      </c>
      <c r="H78" s="234"/>
      <c r="I78" s="234">
        <v>380000</v>
      </c>
      <c r="J78" s="234">
        <v>178000</v>
      </c>
      <c r="K78" s="234"/>
      <c r="L78" s="234">
        <v>149977</v>
      </c>
      <c r="M78" s="234"/>
      <c r="N78" s="234">
        <v>149977</v>
      </c>
      <c r="O78" s="234">
        <v>0</v>
      </c>
      <c r="P78" s="234"/>
      <c r="Q78" s="218">
        <v>156023</v>
      </c>
      <c r="R78" s="234"/>
      <c r="S78" s="234"/>
      <c r="T78" s="234">
        <v>6000</v>
      </c>
      <c r="U78" s="234">
        <v>150023</v>
      </c>
      <c r="V78" s="234"/>
      <c r="W78" s="234"/>
      <c r="X78" s="275" t="s">
        <v>302</v>
      </c>
      <c r="Y78" s="388">
        <v>149977</v>
      </c>
      <c r="Z78" s="269"/>
    </row>
    <row r="79" spans="1:26" s="304" customFormat="1" ht="47.25">
      <c r="A79" s="275"/>
      <c r="B79" s="285" t="s">
        <v>311</v>
      </c>
      <c r="C79" s="275" t="s">
        <v>667</v>
      </c>
      <c r="D79" s="284"/>
      <c r="E79" s="284"/>
      <c r="F79" s="286" t="s">
        <v>668</v>
      </c>
      <c r="G79" s="234">
        <v>304000</v>
      </c>
      <c r="H79" s="234"/>
      <c r="I79" s="234">
        <v>226000</v>
      </c>
      <c r="J79" s="234">
        <v>78000</v>
      </c>
      <c r="K79" s="234"/>
      <c r="L79" s="234">
        <v>134934</v>
      </c>
      <c r="M79" s="234"/>
      <c r="N79" s="234">
        <v>134934</v>
      </c>
      <c r="O79" s="234">
        <v>0</v>
      </c>
      <c r="P79" s="234"/>
      <c r="Q79" s="218">
        <v>15066</v>
      </c>
      <c r="R79" s="234"/>
      <c r="S79" s="234"/>
      <c r="T79" s="234">
        <v>0</v>
      </c>
      <c r="U79" s="234">
        <v>15066</v>
      </c>
      <c r="V79" s="234"/>
      <c r="W79" s="234"/>
      <c r="X79" s="275" t="s">
        <v>302</v>
      </c>
      <c r="Y79" s="388">
        <v>134934</v>
      </c>
      <c r="Z79" s="269"/>
    </row>
    <row r="80" spans="1:26" s="304" customFormat="1" ht="71.25" customHeight="1">
      <c r="A80" s="275"/>
      <c r="B80" s="301" t="s">
        <v>669</v>
      </c>
      <c r="C80" s="275" t="s">
        <v>670</v>
      </c>
      <c r="D80" s="284"/>
      <c r="E80" s="284"/>
      <c r="F80" s="286" t="s">
        <v>671</v>
      </c>
      <c r="G80" s="234">
        <v>2030000</v>
      </c>
      <c r="H80" s="234"/>
      <c r="I80" s="234">
        <v>1485000</v>
      </c>
      <c r="J80" s="234">
        <v>545000</v>
      </c>
      <c r="K80" s="234"/>
      <c r="L80" s="234">
        <v>705000</v>
      </c>
      <c r="M80" s="234"/>
      <c r="N80" s="234">
        <v>700000</v>
      </c>
      <c r="O80" s="234">
        <v>5000</v>
      </c>
      <c r="P80" s="234"/>
      <c r="Q80" s="218">
        <v>249000</v>
      </c>
      <c r="R80" s="234"/>
      <c r="S80" s="234"/>
      <c r="T80" s="234">
        <v>5000</v>
      </c>
      <c r="U80" s="234">
        <v>244000</v>
      </c>
      <c r="V80" s="234"/>
      <c r="W80" s="234"/>
      <c r="X80" s="275" t="s">
        <v>302</v>
      </c>
      <c r="Y80" s="388">
        <v>705000</v>
      </c>
      <c r="Z80" s="269"/>
    </row>
    <row r="81" spans="1:26" s="304" customFormat="1" ht="63">
      <c r="A81" s="275"/>
      <c r="B81" s="340" t="s">
        <v>672</v>
      </c>
      <c r="C81" s="290" t="s">
        <v>189</v>
      </c>
      <c r="D81" s="284"/>
      <c r="E81" s="284"/>
      <c r="F81" s="290" t="s">
        <v>673</v>
      </c>
      <c r="G81" s="234">
        <v>425000</v>
      </c>
      <c r="H81" s="234"/>
      <c r="I81" s="234">
        <v>280000</v>
      </c>
      <c r="J81" s="234">
        <v>145000</v>
      </c>
      <c r="K81" s="234"/>
      <c r="L81" s="234">
        <v>364312</v>
      </c>
      <c r="M81" s="234"/>
      <c r="N81" s="234">
        <v>280000</v>
      </c>
      <c r="O81" s="234">
        <v>84312</v>
      </c>
      <c r="P81" s="234"/>
      <c r="Q81" s="218">
        <v>31442</v>
      </c>
      <c r="R81" s="234">
        <v>15000</v>
      </c>
      <c r="S81" s="234"/>
      <c r="T81" s="234">
        <v>16442</v>
      </c>
      <c r="U81" s="234"/>
      <c r="V81" s="234"/>
      <c r="W81" s="234"/>
      <c r="X81" s="275" t="s">
        <v>302</v>
      </c>
      <c r="Y81" s="388">
        <v>364312</v>
      </c>
      <c r="Z81" s="269"/>
    </row>
    <row r="82" spans="1:26" s="304" customFormat="1" ht="39.75" customHeight="1">
      <c r="A82" s="275"/>
      <c r="B82" s="340" t="s">
        <v>674</v>
      </c>
      <c r="C82" s="290" t="s">
        <v>189</v>
      </c>
      <c r="D82" s="284"/>
      <c r="E82" s="284"/>
      <c r="F82" s="290" t="s">
        <v>675</v>
      </c>
      <c r="G82" s="234">
        <v>412000</v>
      </c>
      <c r="H82" s="234"/>
      <c r="I82" s="234">
        <v>280000</v>
      </c>
      <c r="J82" s="234">
        <v>132000</v>
      </c>
      <c r="K82" s="234"/>
      <c r="L82" s="234">
        <v>303122</v>
      </c>
      <c r="M82" s="234"/>
      <c r="N82" s="234">
        <v>280000</v>
      </c>
      <c r="O82" s="234">
        <v>23122</v>
      </c>
      <c r="P82" s="234"/>
      <c r="Q82" s="218">
        <v>13030</v>
      </c>
      <c r="R82" s="234">
        <v>5000</v>
      </c>
      <c r="S82" s="234"/>
      <c r="T82" s="234">
        <v>8030</v>
      </c>
      <c r="U82" s="234"/>
      <c r="V82" s="234"/>
      <c r="W82" s="234"/>
      <c r="X82" s="275" t="s">
        <v>302</v>
      </c>
      <c r="Y82" s="388">
        <v>303122</v>
      </c>
      <c r="Z82" s="269"/>
    </row>
    <row r="83" spans="1:26" s="304" customFormat="1" ht="38.25" customHeight="1">
      <c r="A83" s="275"/>
      <c r="B83" s="285" t="s">
        <v>457</v>
      </c>
      <c r="C83" s="275" t="s">
        <v>196</v>
      </c>
      <c r="D83" s="284"/>
      <c r="E83" s="284"/>
      <c r="F83" s="286" t="s">
        <v>676</v>
      </c>
      <c r="G83" s="234">
        <v>115000</v>
      </c>
      <c r="H83" s="234"/>
      <c r="I83" s="234"/>
      <c r="J83" s="234">
        <v>115000</v>
      </c>
      <c r="K83" s="234"/>
      <c r="L83" s="234">
        <v>48000</v>
      </c>
      <c r="M83" s="234"/>
      <c r="N83" s="234">
        <v>0</v>
      </c>
      <c r="O83" s="234">
        <v>48000</v>
      </c>
      <c r="P83" s="234"/>
      <c r="Q83" s="218">
        <v>15000</v>
      </c>
      <c r="R83" s="234">
        <v>10000</v>
      </c>
      <c r="S83" s="234"/>
      <c r="T83" s="234">
        <v>5000</v>
      </c>
      <c r="U83" s="234"/>
      <c r="V83" s="234"/>
      <c r="W83" s="234"/>
      <c r="X83" s="275" t="s">
        <v>302</v>
      </c>
      <c r="Y83" s="388">
        <v>48000</v>
      </c>
      <c r="Z83" s="269"/>
    </row>
    <row r="84" spans="1:26" s="304" customFormat="1" ht="31.5">
      <c r="A84" s="275"/>
      <c r="B84" s="285" t="s">
        <v>308</v>
      </c>
      <c r="C84" s="275" t="s">
        <v>194</v>
      </c>
      <c r="D84" s="284"/>
      <c r="E84" s="284"/>
      <c r="F84" s="286" t="s">
        <v>677</v>
      </c>
      <c r="G84" s="234">
        <v>100000</v>
      </c>
      <c r="H84" s="234"/>
      <c r="I84" s="234"/>
      <c r="J84" s="234">
        <v>100000</v>
      </c>
      <c r="K84" s="234"/>
      <c r="L84" s="234">
        <v>65600</v>
      </c>
      <c r="M84" s="234"/>
      <c r="N84" s="234">
        <v>0</v>
      </c>
      <c r="O84" s="234">
        <v>65600</v>
      </c>
      <c r="P84" s="234"/>
      <c r="Q84" s="218">
        <v>31400</v>
      </c>
      <c r="R84" s="234">
        <v>18452</v>
      </c>
      <c r="S84" s="234"/>
      <c r="T84" s="234">
        <v>12948</v>
      </c>
      <c r="U84" s="234"/>
      <c r="V84" s="234"/>
      <c r="W84" s="234"/>
      <c r="X84" s="275" t="s">
        <v>302</v>
      </c>
      <c r="Y84" s="388">
        <v>65600</v>
      </c>
      <c r="Z84" s="269"/>
    </row>
    <row r="85" spans="1:26" s="304" customFormat="1" ht="62.25" customHeight="1">
      <c r="A85" s="275"/>
      <c r="B85" s="285" t="s">
        <v>678</v>
      </c>
      <c r="C85" s="275" t="s">
        <v>192</v>
      </c>
      <c r="D85" s="284"/>
      <c r="E85" s="284"/>
      <c r="F85" s="286" t="s">
        <v>492</v>
      </c>
      <c r="G85" s="234">
        <v>130000</v>
      </c>
      <c r="H85" s="234"/>
      <c r="I85" s="234"/>
      <c r="J85" s="234">
        <v>130000</v>
      </c>
      <c r="K85" s="234"/>
      <c r="L85" s="234">
        <v>108000</v>
      </c>
      <c r="M85" s="234"/>
      <c r="N85" s="234">
        <v>0</v>
      </c>
      <c r="O85" s="234">
        <v>108000</v>
      </c>
      <c r="P85" s="234"/>
      <c r="Q85" s="218">
        <v>15000</v>
      </c>
      <c r="R85" s="234">
        <v>5000</v>
      </c>
      <c r="S85" s="234"/>
      <c r="T85" s="234">
        <v>10000</v>
      </c>
      <c r="U85" s="234"/>
      <c r="V85" s="234"/>
      <c r="W85" s="234"/>
      <c r="X85" s="275" t="s">
        <v>302</v>
      </c>
      <c r="Y85" s="388">
        <v>108000</v>
      </c>
      <c r="Z85" s="269"/>
    </row>
    <row r="86" spans="1:26" s="304" customFormat="1" ht="57.75" customHeight="1">
      <c r="A86" s="275"/>
      <c r="B86" s="285" t="s">
        <v>679</v>
      </c>
      <c r="C86" s="275" t="s">
        <v>680</v>
      </c>
      <c r="D86" s="284"/>
      <c r="E86" s="284"/>
      <c r="F86" s="286" t="s">
        <v>681</v>
      </c>
      <c r="G86" s="234">
        <v>292000</v>
      </c>
      <c r="H86" s="234"/>
      <c r="I86" s="234"/>
      <c r="J86" s="234">
        <v>292000</v>
      </c>
      <c r="K86" s="234"/>
      <c r="L86" s="234">
        <v>114933</v>
      </c>
      <c r="M86" s="234"/>
      <c r="N86" s="234">
        <v>0</v>
      </c>
      <c r="O86" s="234">
        <v>114933</v>
      </c>
      <c r="P86" s="234"/>
      <c r="Q86" s="218">
        <v>28679</v>
      </c>
      <c r="R86" s="234">
        <v>4863</v>
      </c>
      <c r="S86" s="234">
        <v>20000</v>
      </c>
      <c r="T86" s="234">
        <v>3816</v>
      </c>
      <c r="U86" s="234"/>
      <c r="V86" s="234"/>
      <c r="W86" s="234"/>
      <c r="X86" s="275" t="s">
        <v>302</v>
      </c>
      <c r="Y86" s="388">
        <v>114933</v>
      </c>
      <c r="Z86" s="269"/>
    </row>
    <row r="87" spans="1:26" s="321" customFormat="1" ht="27.75" customHeight="1">
      <c r="A87" s="279">
        <v>3</v>
      </c>
      <c r="B87" s="236" t="s">
        <v>312</v>
      </c>
      <c r="C87" s="337">
        <v>0</v>
      </c>
      <c r="D87" s="337"/>
      <c r="E87" s="337"/>
      <c r="F87" s="337">
        <v>0</v>
      </c>
      <c r="G87" s="283">
        <v>472000</v>
      </c>
      <c r="H87" s="283">
        <v>281032</v>
      </c>
      <c r="I87" s="283">
        <v>0</v>
      </c>
      <c r="J87" s="283">
        <v>190968</v>
      </c>
      <c r="K87" s="283">
        <v>0</v>
      </c>
      <c r="L87" s="283">
        <v>379745</v>
      </c>
      <c r="M87" s="283">
        <v>0</v>
      </c>
      <c r="N87" s="283">
        <v>281032</v>
      </c>
      <c r="O87" s="283">
        <v>98713</v>
      </c>
      <c r="P87" s="283">
        <v>0</v>
      </c>
      <c r="Q87" s="283">
        <v>15000</v>
      </c>
      <c r="R87" s="283">
        <v>5000</v>
      </c>
      <c r="S87" s="283">
        <v>0</v>
      </c>
      <c r="T87" s="283">
        <v>10000</v>
      </c>
      <c r="U87" s="283">
        <v>0</v>
      </c>
      <c r="V87" s="283">
        <v>0</v>
      </c>
      <c r="W87" s="283">
        <v>0</v>
      </c>
      <c r="X87" s="275">
        <v>0</v>
      </c>
      <c r="Y87" s="388">
        <v>379745</v>
      </c>
      <c r="Z87" s="269"/>
    </row>
    <row r="88" spans="1:26" s="321" customFormat="1" ht="31.5">
      <c r="A88" s="284"/>
      <c r="B88" s="303" t="s">
        <v>682</v>
      </c>
      <c r="C88" s="337"/>
      <c r="D88" s="337"/>
      <c r="E88" s="337"/>
      <c r="F88" s="333" t="s">
        <v>683</v>
      </c>
      <c r="G88" s="234">
        <v>472000</v>
      </c>
      <c r="H88" s="289">
        <v>281032</v>
      </c>
      <c r="I88" s="283"/>
      <c r="J88" s="289">
        <v>190968</v>
      </c>
      <c r="K88" s="283"/>
      <c r="L88" s="234">
        <v>379745</v>
      </c>
      <c r="M88" s="234"/>
      <c r="N88" s="283">
        <v>281032</v>
      </c>
      <c r="O88" s="341">
        <v>98713</v>
      </c>
      <c r="P88" s="283"/>
      <c r="Q88" s="218">
        <v>15000</v>
      </c>
      <c r="R88" s="234">
        <v>5000</v>
      </c>
      <c r="S88" s="234"/>
      <c r="T88" s="234">
        <v>10000</v>
      </c>
      <c r="U88" s="283"/>
      <c r="V88" s="283"/>
      <c r="W88" s="283"/>
      <c r="X88" s="275" t="s">
        <v>312</v>
      </c>
      <c r="Y88" s="388"/>
      <c r="Z88" s="269"/>
    </row>
    <row r="89" spans="1:26" s="321" customFormat="1" ht="24.75" customHeight="1">
      <c r="A89" s="279">
        <v>4</v>
      </c>
      <c r="B89" s="236" t="s">
        <v>593</v>
      </c>
      <c r="C89" s="337">
        <v>0</v>
      </c>
      <c r="D89" s="337"/>
      <c r="E89" s="337"/>
      <c r="F89" s="337">
        <v>0</v>
      </c>
      <c r="G89" s="283">
        <v>526600</v>
      </c>
      <c r="H89" s="283">
        <v>0</v>
      </c>
      <c r="I89" s="283">
        <v>95000</v>
      </c>
      <c r="J89" s="283">
        <v>431600</v>
      </c>
      <c r="K89" s="283">
        <v>0</v>
      </c>
      <c r="L89" s="283">
        <v>271926</v>
      </c>
      <c r="M89" s="283"/>
      <c r="N89" s="283">
        <v>95000</v>
      </c>
      <c r="O89" s="283">
        <v>176926</v>
      </c>
      <c r="P89" s="283">
        <v>0</v>
      </c>
      <c r="Q89" s="283">
        <v>50000</v>
      </c>
      <c r="R89" s="283">
        <v>25000</v>
      </c>
      <c r="S89" s="283">
        <v>0</v>
      </c>
      <c r="T89" s="283">
        <v>25000</v>
      </c>
      <c r="U89" s="283">
        <v>0</v>
      </c>
      <c r="V89" s="283">
        <v>0</v>
      </c>
      <c r="W89" s="283">
        <v>0</v>
      </c>
      <c r="X89" s="275">
        <v>0</v>
      </c>
      <c r="Y89" s="388">
        <v>271926</v>
      </c>
      <c r="Z89" s="269"/>
    </row>
    <row r="90" spans="1:26" s="304" customFormat="1" ht="75.75" customHeight="1">
      <c r="A90" s="275"/>
      <c r="B90" s="303" t="s">
        <v>212</v>
      </c>
      <c r="C90" s="284" t="s">
        <v>191</v>
      </c>
      <c r="D90" s="284"/>
      <c r="E90" s="284"/>
      <c r="F90" s="284" t="s">
        <v>501</v>
      </c>
      <c r="G90" s="234">
        <v>526600</v>
      </c>
      <c r="H90" s="234">
        <v>0</v>
      </c>
      <c r="I90" s="234">
        <v>95000</v>
      </c>
      <c r="J90" s="234">
        <v>431600</v>
      </c>
      <c r="K90" s="234">
        <v>0</v>
      </c>
      <c r="L90" s="234">
        <v>271926</v>
      </c>
      <c r="M90" s="234"/>
      <c r="N90" s="234">
        <v>95000</v>
      </c>
      <c r="O90" s="234">
        <v>176926</v>
      </c>
      <c r="P90" s="234">
        <v>0</v>
      </c>
      <c r="Q90" s="218">
        <v>50000</v>
      </c>
      <c r="R90" s="234">
        <v>25000</v>
      </c>
      <c r="S90" s="234">
        <v>0</v>
      </c>
      <c r="T90" s="234">
        <v>25000</v>
      </c>
      <c r="U90" s="234">
        <v>0</v>
      </c>
      <c r="V90" s="234">
        <v>0</v>
      </c>
      <c r="W90" s="234">
        <v>0</v>
      </c>
      <c r="X90" s="275" t="s">
        <v>593</v>
      </c>
      <c r="Y90" s="388">
        <v>271926</v>
      </c>
      <c r="Z90" s="269"/>
    </row>
    <row r="91" spans="1:26" s="321" customFormat="1" ht="15.75">
      <c r="A91" s="279">
        <v>5</v>
      </c>
      <c r="B91" s="236" t="s">
        <v>316</v>
      </c>
      <c r="C91" s="337">
        <v>0</v>
      </c>
      <c r="D91" s="337"/>
      <c r="E91" s="337"/>
      <c r="F91" s="337">
        <v>0</v>
      </c>
      <c r="G91" s="283">
        <v>633161</v>
      </c>
      <c r="H91" s="283">
        <v>0</v>
      </c>
      <c r="I91" s="283">
        <v>0</v>
      </c>
      <c r="J91" s="283">
        <v>633161</v>
      </c>
      <c r="K91" s="283">
        <v>0</v>
      </c>
      <c r="L91" s="283">
        <v>168839</v>
      </c>
      <c r="M91" s="283"/>
      <c r="N91" s="283">
        <v>0</v>
      </c>
      <c r="O91" s="283">
        <v>168839</v>
      </c>
      <c r="P91" s="283">
        <v>0</v>
      </c>
      <c r="Q91" s="283">
        <v>35000</v>
      </c>
      <c r="R91" s="283">
        <v>15000</v>
      </c>
      <c r="S91" s="283">
        <v>0</v>
      </c>
      <c r="T91" s="283">
        <v>20000</v>
      </c>
      <c r="U91" s="283">
        <v>0</v>
      </c>
      <c r="V91" s="283">
        <v>0</v>
      </c>
      <c r="W91" s="283">
        <v>0</v>
      </c>
      <c r="X91" s="275">
        <v>0</v>
      </c>
      <c r="Y91" s="388">
        <v>168839</v>
      </c>
      <c r="Z91" s="269"/>
    </row>
    <row r="92" spans="1:26" s="304" customFormat="1" ht="42" customHeight="1">
      <c r="A92" s="275"/>
      <c r="B92" s="303" t="s">
        <v>317</v>
      </c>
      <c r="C92" s="284" t="s">
        <v>189</v>
      </c>
      <c r="D92" s="284"/>
      <c r="E92" s="284"/>
      <c r="F92" s="284" t="s">
        <v>502</v>
      </c>
      <c r="G92" s="234">
        <v>433161</v>
      </c>
      <c r="H92" s="234">
        <v>0</v>
      </c>
      <c r="I92" s="234">
        <v>0</v>
      </c>
      <c r="J92" s="234">
        <v>433161</v>
      </c>
      <c r="K92" s="234">
        <v>0</v>
      </c>
      <c r="L92" s="234">
        <v>102884</v>
      </c>
      <c r="M92" s="234"/>
      <c r="N92" s="234">
        <v>0</v>
      </c>
      <c r="O92" s="234">
        <v>102884</v>
      </c>
      <c r="P92" s="234"/>
      <c r="Q92" s="218">
        <v>10000</v>
      </c>
      <c r="R92" s="234">
        <v>5000</v>
      </c>
      <c r="S92" s="234"/>
      <c r="T92" s="234">
        <v>5000</v>
      </c>
      <c r="U92" s="234">
        <v>0</v>
      </c>
      <c r="V92" s="234">
        <v>0</v>
      </c>
      <c r="W92" s="234">
        <v>0</v>
      </c>
      <c r="X92" s="275" t="s">
        <v>316</v>
      </c>
      <c r="Y92" s="388">
        <v>102884</v>
      </c>
      <c r="Z92" s="269"/>
    </row>
    <row r="93" spans="1:26" s="304" customFormat="1" ht="47.25">
      <c r="A93" s="275"/>
      <c r="B93" s="303" t="s">
        <v>318</v>
      </c>
      <c r="C93" s="284" t="s">
        <v>684</v>
      </c>
      <c r="D93" s="284"/>
      <c r="E93" s="284"/>
      <c r="F93" s="284" t="s">
        <v>503</v>
      </c>
      <c r="G93" s="234">
        <v>200000</v>
      </c>
      <c r="H93" s="234">
        <v>0</v>
      </c>
      <c r="I93" s="234">
        <v>0</v>
      </c>
      <c r="J93" s="234">
        <v>200000</v>
      </c>
      <c r="K93" s="234">
        <v>0</v>
      </c>
      <c r="L93" s="234">
        <v>65955</v>
      </c>
      <c r="M93" s="234"/>
      <c r="N93" s="234">
        <v>0</v>
      </c>
      <c r="O93" s="234">
        <v>65955</v>
      </c>
      <c r="P93" s="234"/>
      <c r="Q93" s="218">
        <v>25000</v>
      </c>
      <c r="R93" s="234">
        <v>10000</v>
      </c>
      <c r="S93" s="234"/>
      <c r="T93" s="234">
        <v>15000</v>
      </c>
      <c r="U93" s="234">
        <v>0</v>
      </c>
      <c r="V93" s="234">
        <v>0</v>
      </c>
      <c r="W93" s="234">
        <v>0</v>
      </c>
      <c r="X93" s="275" t="s">
        <v>316</v>
      </c>
      <c r="Y93" s="388">
        <v>65955</v>
      </c>
      <c r="Z93" s="269"/>
    </row>
    <row r="94" spans="1:26" s="321" customFormat="1" ht="15.75">
      <c r="A94" s="279">
        <v>6</v>
      </c>
      <c r="B94" s="236" t="s">
        <v>293</v>
      </c>
      <c r="C94" s="337">
        <v>0</v>
      </c>
      <c r="D94" s="337"/>
      <c r="E94" s="337"/>
      <c r="F94" s="337">
        <v>0</v>
      </c>
      <c r="G94" s="283">
        <v>84800</v>
      </c>
      <c r="H94" s="283">
        <v>0</v>
      </c>
      <c r="I94" s="283">
        <v>0</v>
      </c>
      <c r="J94" s="283">
        <v>47690</v>
      </c>
      <c r="K94" s="283">
        <v>37110</v>
      </c>
      <c r="L94" s="283">
        <v>21295</v>
      </c>
      <c r="M94" s="283">
        <v>0</v>
      </c>
      <c r="N94" s="283">
        <v>0</v>
      </c>
      <c r="O94" s="283">
        <v>15000</v>
      </c>
      <c r="P94" s="283">
        <v>6295</v>
      </c>
      <c r="Q94" s="283">
        <v>21190</v>
      </c>
      <c r="R94" s="283">
        <v>13080</v>
      </c>
      <c r="S94" s="283">
        <v>0</v>
      </c>
      <c r="T94" s="283">
        <v>8110</v>
      </c>
      <c r="U94" s="283">
        <v>0</v>
      </c>
      <c r="V94" s="283">
        <v>0</v>
      </c>
      <c r="W94" s="283">
        <v>0</v>
      </c>
      <c r="X94" s="275">
        <v>0</v>
      </c>
      <c r="Y94" s="388">
        <v>21295</v>
      </c>
      <c r="Z94" s="269"/>
    </row>
    <row r="95" spans="1:26" s="304" customFormat="1" ht="34.5" customHeight="1">
      <c r="A95" s="284"/>
      <c r="B95" s="285" t="s">
        <v>685</v>
      </c>
      <c r="C95" s="275" t="s">
        <v>193</v>
      </c>
      <c r="D95" s="303"/>
      <c r="E95" s="303"/>
      <c r="F95" s="286" t="s">
        <v>686</v>
      </c>
      <c r="G95" s="234">
        <v>9500</v>
      </c>
      <c r="H95" s="234"/>
      <c r="I95" s="234"/>
      <c r="J95" s="234">
        <v>6110</v>
      </c>
      <c r="K95" s="234">
        <v>3390</v>
      </c>
      <c r="L95" s="234">
        <v>2015</v>
      </c>
      <c r="M95" s="234"/>
      <c r="N95" s="234"/>
      <c r="O95" s="234">
        <v>1000</v>
      </c>
      <c r="P95" s="234">
        <v>1015</v>
      </c>
      <c r="Q95" s="218">
        <v>5110</v>
      </c>
      <c r="R95" s="234">
        <v>2000</v>
      </c>
      <c r="S95" s="234"/>
      <c r="T95" s="234">
        <v>3110</v>
      </c>
      <c r="U95" s="234"/>
      <c r="V95" s="234"/>
      <c r="W95" s="234"/>
      <c r="X95" s="311" t="s">
        <v>293</v>
      </c>
      <c r="Y95" s="388"/>
      <c r="Z95" s="269"/>
    </row>
    <row r="96" spans="1:26" s="304" customFormat="1" ht="34.5" customHeight="1">
      <c r="A96" s="284"/>
      <c r="B96" s="285" t="s">
        <v>687</v>
      </c>
      <c r="C96" s="275" t="s">
        <v>193</v>
      </c>
      <c r="D96" s="303"/>
      <c r="E96" s="303"/>
      <c r="F96" s="286" t="s">
        <v>688</v>
      </c>
      <c r="G96" s="234">
        <v>1500</v>
      </c>
      <c r="H96" s="234"/>
      <c r="I96" s="234"/>
      <c r="J96" s="234">
        <v>975</v>
      </c>
      <c r="K96" s="234">
        <v>525</v>
      </c>
      <c r="L96" s="234">
        <v>500</v>
      </c>
      <c r="M96" s="234"/>
      <c r="N96" s="234"/>
      <c r="O96" s="234">
        <v>500</v>
      </c>
      <c r="P96" s="234"/>
      <c r="Q96" s="218">
        <v>475</v>
      </c>
      <c r="R96" s="234">
        <v>475</v>
      </c>
      <c r="S96" s="234"/>
      <c r="T96" s="234"/>
      <c r="U96" s="234"/>
      <c r="V96" s="234"/>
      <c r="W96" s="234"/>
      <c r="X96" s="311" t="s">
        <v>293</v>
      </c>
      <c r="Y96" s="388"/>
      <c r="Z96" s="269"/>
    </row>
    <row r="97" spans="1:26" s="304" customFormat="1" ht="34.5" customHeight="1">
      <c r="A97" s="284"/>
      <c r="B97" s="285" t="s">
        <v>689</v>
      </c>
      <c r="C97" s="275" t="s">
        <v>193</v>
      </c>
      <c r="D97" s="303"/>
      <c r="E97" s="303"/>
      <c r="F97" s="286" t="s">
        <v>690</v>
      </c>
      <c r="G97" s="234">
        <v>4500</v>
      </c>
      <c r="H97" s="234"/>
      <c r="I97" s="234"/>
      <c r="J97" s="234">
        <v>2925</v>
      </c>
      <c r="K97" s="234">
        <v>1575</v>
      </c>
      <c r="L97" s="234">
        <v>2130</v>
      </c>
      <c r="M97" s="234"/>
      <c r="N97" s="234"/>
      <c r="O97" s="234">
        <v>1500</v>
      </c>
      <c r="P97" s="234">
        <v>630</v>
      </c>
      <c r="Q97" s="218">
        <v>1425</v>
      </c>
      <c r="R97" s="234">
        <v>1425</v>
      </c>
      <c r="S97" s="234"/>
      <c r="T97" s="234"/>
      <c r="U97" s="234"/>
      <c r="V97" s="234"/>
      <c r="W97" s="234"/>
      <c r="X97" s="311" t="s">
        <v>293</v>
      </c>
      <c r="Y97" s="388"/>
      <c r="Z97" s="269"/>
    </row>
    <row r="98" spans="1:26" s="304" customFormat="1" ht="34.5" customHeight="1">
      <c r="A98" s="284"/>
      <c r="B98" s="285" t="s">
        <v>691</v>
      </c>
      <c r="C98" s="275" t="s">
        <v>193</v>
      </c>
      <c r="D98" s="303"/>
      <c r="E98" s="303"/>
      <c r="F98" s="290" t="s">
        <v>692</v>
      </c>
      <c r="G98" s="234">
        <v>3400</v>
      </c>
      <c r="H98" s="234"/>
      <c r="I98" s="234"/>
      <c r="J98" s="234">
        <v>1820</v>
      </c>
      <c r="K98" s="234">
        <v>1580</v>
      </c>
      <c r="L98" s="234">
        <v>1600</v>
      </c>
      <c r="M98" s="234"/>
      <c r="N98" s="234"/>
      <c r="O98" s="234">
        <v>1000</v>
      </c>
      <c r="P98" s="234">
        <v>600</v>
      </c>
      <c r="Q98" s="218">
        <v>820</v>
      </c>
      <c r="R98" s="234">
        <v>820</v>
      </c>
      <c r="S98" s="234"/>
      <c r="T98" s="234"/>
      <c r="U98" s="234"/>
      <c r="V98" s="234"/>
      <c r="W98" s="234"/>
      <c r="X98" s="311" t="s">
        <v>293</v>
      </c>
      <c r="Y98" s="388"/>
      <c r="Z98" s="269"/>
    </row>
    <row r="99" spans="1:26" s="304" customFormat="1" ht="34.5" customHeight="1">
      <c r="A99" s="284"/>
      <c r="B99" s="285" t="s">
        <v>693</v>
      </c>
      <c r="C99" s="275" t="s">
        <v>193</v>
      </c>
      <c r="D99" s="303"/>
      <c r="E99" s="303"/>
      <c r="F99" s="290" t="s">
        <v>694</v>
      </c>
      <c r="G99" s="234">
        <v>4500</v>
      </c>
      <c r="H99" s="234"/>
      <c r="I99" s="234"/>
      <c r="J99" s="234">
        <v>1950</v>
      </c>
      <c r="K99" s="234">
        <v>2550</v>
      </c>
      <c r="L99" s="234">
        <v>1800</v>
      </c>
      <c r="M99" s="234"/>
      <c r="N99" s="234"/>
      <c r="O99" s="234">
        <v>1000</v>
      </c>
      <c r="P99" s="234">
        <v>800</v>
      </c>
      <c r="Q99" s="218">
        <v>950</v>
      </c>
      <c r="R99" s="234">
        <v>950</v>
      </c>
      <c r="S99" s="234"/>
      <c r="T99" s="234"/>
      <c r="U99" s="234"/>
      <c r="V99" s="234"/>
      <c r="W99" s="234"/>
      <c r="X99" s="311" t="s">
        <v>293</v>
      </c>
      <c r="Y99" s="388"/>
      <c r="Z99" s="269"/>
    </row>
    <row r="100" spans="1:26" s="304" customFormat="1" ht="34.5" customHeight="1">
      <c r="A100" s="284"/>
      <c r="B100" s="285" t="s">
        <v>695</v>
      </c>
      <c r="C100" s="275" t="s">
        <v>193</v>
      </c>
      <c r="D100" s="303"/>
      <c r="E100" s="303"/>
      <c r="F100" s="290" t="s">
        <v>696</v>
      </c>
      <c r="G100" s="234">
        <v>4300</v>
      </c>
      <c r="H100" s="234"/>
      <c r="I100" s="234"/>
      <c r="J100" s="234">
        <v>2795</v>
      </c>
      <c r="K100" s="234">
        <v>1505</v>
      </c>
      <c r="L100" s="234">
        <v>2200</v>
      </c>
      <c r="M100" s="234"/>
      <c r="N100" s="234"/>
      <c r="O100" s="234">
        <v>1500</v>
      </c>
      <c r="P100" s="234">
        <v>700</v>
      </c>
      <c r="Q100" s="218">
        <v>1295</v>
      </c>
      <c r="R100" s="234">
        <v>1295</v>
      </c>
      <c r="S100" s="234"/>
      <c r="T100" s="234"/>
      <c r="U100" s="234"/>
      <c r="V100" s="234"/>
      <c r="W100" s="234"/>
      <c r="X100" s="311" t="s">
        <v>293</v>
      </c>
      <c r="Y100" s="388"/>
      <c r="Z100" s="269"/>
    </row>
    <row r="101" spans="1:26" s="304" customFormat="1" ht="34.5" customHeight="1">
      <c r="A101" s="284"/>
      <c r="B101" s="285" t="s">
        <v>697</v>
      </c>
      <c r="C101" s="275" t="s">
        <v>193</v>
      </c>
      <c r="D101" s="303"/>
      <c r="E101" s="303"/>
      <c r="F101" s="290" t="s">
        <v>698</v>
      </c>
      <c r="G101" s="234">
        <v>2800</v>
      </c>
      <c r="H101" s="234"/>
      <c r="I101" s="234"/>
      <c r="J101" s="234">
        <v>1820</v>
      </c>
      <c r="K101" s="234">
        <v>980</v>
      </c>
      <c r="L101" s="234">
        <v>1450</v>
      </c>
      <c r="M101" s="234"/>
      <c r="N101" s="234"/>
      <c r="O101" s="234">
        <v>1000</v>
      </c>
      <c r="P101" s="234">
        <v>450</v>
      </c>
      <c r="Q101" s="218">
        <v>820</v>
      </c>
      <c r="R101" s="234">
        <v>820</v>
      </c>
      <c r="S101" s="234"/>
      <c r="T101" s="234"/>
      <c r="U101" s="234"/>
      <c r="V101" s="234"/>
      <c r="W101" s="234"/>
      <c r="X101" s="311" t="s">
        <v>293</v>
      </c>
      <c r="Y101" s="388"/>
      <c r="Z101" s="269"/>
    </row>
    <row r="102" spans="1:26" s="304" customFormat="1" ht="34.5" customHeight="1">
      <c r="A102" s="284"/>
      <c r="B102" s="285" t="s">
        <v>699</v>
      </c>
      <c r="C102" s="275" t="s">
        <v>193</v>
      </c>
      <c r="D102" s="303"/>
      <c r="E102" s="303"/>
      <c r="F102" s="290" t="s">
        <v>700</v>
      </c>
      <c r="G102" s="234">
        <v>4800</v>
      </c>
      <c r="H102" s="234"/>
      <c r="I102" s="234"/>
      <c r="J102" s="234">
        <v>3120</v>
      </c>
      <c r="K102" s="234">
        <v>1680</v>
      </c>
      <c r="L102" s="234">
        <v>2100</v>
      </c>
      <c r="M102" s="234"/>
      <c r="N102" s="234"/>
      <c r="O102" s="234">
        <v>1400</v>
      </c>
      <c r="P102" s="234">
        <v>700</v>
      </c>
      <c r="Q102" s="218">
        <v>1720</v>
      </c>
      <c r="R102" s="234">
        <v>1720</v>
      </c>
      <c r="S102" s="234"/>
      <c r="T102" s="234"/>
      <c r="U102" s="234"/>
      <c r="V102" s="234"/>
      <c r="W102" s="234"/>
      <c r="X102" s="311" t="s">
        <v>293</v>
      </c>
      <c r="Y102" s="388"/>
      <c r="Z102" s="269"/>
    </row>
    <row r="103" spans="1:26" s="304" customFormat="1" ht="34.5" customHeight="1">
      <c r="A103" s="284"/>
      <c r="B103" s="285" t="s">
        <v>701</v>
      </c>
      <c r="C103" s="275" t="s">
        <v>193</v>
      </c>
      <c r="D103" s="303"/>
      <c r="E103" s="303"/>
      <c r="F103" s="290" t="s">
        <v>702</v>
      </c>
      <c r="G103" s="234">
        <v>4200</v>
      </c>
      <c r="H103" s="234"/>
      <c r="I103" s="234"/>
      <c r="J103" s="234">
        <v>2730</v>
      </c>
      <c r="K103" s="234">
        <v>1470</v>
      </c>
      <c r="L103" s="234">
        <v>1600</v>
      </c>
      <c r="M103" s="234"/>
      <c r="N103" s="234"/>
      <c r="O103" s="234">
        <v>1000</v>
      </c>
      <c r="P103" s="234">
        <v>600</v>
      </c>
      <c r="Q103" s="218">
        <v>1730</v>
      </c>
      <c r="R103" s="234">
        <v>1730</v>
      </c>
      <c r="S103" s="234"/>
      <c r="T103" s="234"/>
      <c r="U103" s="234"/>
      <c r="V103" s="234"/>
      <c r="W103" s="234"/>
      <c r="X103" s="311" t="s">
        <v>293</v>
      </c>
      <c r="Y103" s="388"/>
      <c r="Z103" s="269"/>
    </row>
    <row r="104" spans="1:26" s="304" customFormat="1" ht="34.5" customHeight="1">
      <c r="A104" s="284"/>
      <c r="B104" s="285" t="s">
        <v>703</v>
      </c>
      <c r="C104" s="275" t="s">
        <v>193</v>
      </c>
      <c r="D104" s="303"/>
      <c r="E104" s="303"/>
      <c r="F104" s="290" t="s">
        <v>704</v>
      </c>
      <c r="G104" s="234">
        <v>5300</v>
      </c>
      <c r="H104" s="234"/>
      <c r="I104" s="234"/>
      <c r="J104" s="234">
        <v>3445</v>
      </c>
      <c r="K104" s="234">
        <v>1855</v>
      </c>
      <c r="L104" s="234">
        <v>2400</v>
      </c>
      <c r="M104" s="234"/>
      <c r="N104" s="234"/>
      <c r="O104" s="234">
        <v>1600</v>
      </c>
      <c r="P104" s="234">
        <v>800</v>
      </c>
      <c r="Q104" s="218">
        <v>1845</v>
      </c>
      <c r="R104" s="234">
        <v>1845</v>
      </c>
      <c r="S104" s="234"/>
      <c r="T104" s="234"/>
      <c r="U104" s="234"/>
      <c r="V104" s="234"/>
      <c r="W104" s="234"/>
      <c r="X104" s="311" t="s">
        <v>293</v>
      </c>
      <c r="Y104" s="388"/>
      <c r="Z104" s="269"/>
    </row>
    <row r="105" spans="1:26" s="304" customFormat="1" ht="53.25" customHeight="1">
      <c r="A105" s="284"/>
      <c r="B105" s="301" t="s">
        <v>197</v>
      </c>
      <c r="C105" s="275" t="s">
        <v>193</v>
      </c>
      <c r="D105" s="303"/>
      <c r="E105" s="303"/>
      <c r="F105" s="286" t="s">
        <v>504</v>
      </c>
      <c r="G105" s="234">
        <v>40000</v>
      </c>
      <c r="H105" s="234"/>
      <c r="I105" s="234"/>
      <c r="J105" s="234">
        <v>20000</v>
      </c>
      <c r="K105" s="234">
        <v>20000</v>
      </c>
      <c r="L105" s="234">
        <v>3500</v>
      </c>
      <c r="M105" s="234"/>
      <c r="N105" s="234"/>
      <c r="O105" s="234">
        <v>3500</v>
      </c>
      <c r="P105" s="234"/>
      <c r="Q105" s="218">
        <v>5000</v>
      </c>
      <c r="R105" s="234"/>
      <c r="S105" s="234"/>
      <c r="T105" s="234">
        <v>5000</v>
      </c>
      <c r="U105" s="234"/>
      <c r="V105" s="234"/>
      <c r="W105" s="234"/>
      <c r="X105" s="311" t="s">
        <v>293</v>
      </c>
      <c r="Y105" s="388"/>
      <c r="Z105" s="269"/>
    </row>
    <row r="106" spans="1:26" s="321" customFormat="1" ht="15.75">
      <c r="A106" s="279">
        <v>7</v>
      </c>
      <c r="B106" s="236" t="s">
        <v>321</v>
      </c>
      <c r="C106" s="337">
        <v>0</v>
      </c>
      <c r="D106" s="337"/>
      <c r="E106" s="337"/>
      <c r="F106" s="337">
        <v>0</v>
      </c>
      <c r="G106" s="283">
        <v>60000</v>
      </c>
      <c r="H106" s="283">
        <v>0</v>
      </c>
      <c r="I106" s="283">
        <v>0</v>
      </c>
      <c r="J106" s="283">
        <v>60000</v>
      </c>
      <c r="K106" s="283">
        <v>0</v>
      </c>
      <c r="L106" s="283">
        <v>16887</v>
      </c>
      <c r="M106" s="283">
        <v>0</v>
      </c>
      <c r="N106" s="283">
        <v>0</v>
      </c>
      <c r="O106" s="283">
        <v>16887</v>
      </c>
      <c r="P106" s="283">
        <v>0</v>
      </c>
      <c r="Q106" s="283">
        <v>2246</v>
      </c>
      <c r="R106" s="283">
        <v>0</v>
      </c>
      <c r="S106" s="283">
        <v>0</v>
      </c>
      <c r="T106" s="283">
        <v>2246</v>
      </c>
      <c r="U106" s="283">
        <v>0</v>
      </c>
      <c r="V106" s="283">
        <v>0</v>
      </c>
      <c r="W106" s="283">
        <v>0</v>
      </c>
      <c r="X106" s="275">
        <v>0</v>
      </c>
      <c r="Y106" s="388">
        <v>16887</v>
      </c>
      <c r="Z106" s="269"/>
    </row>
    <row r="107" spans="1:26" s="304" customFormat="1" ht="31.5">
      <c r="A107" s="275"/>
      <c r="B107" s="342" t="s">
        <v>323</v>
      </c>
      <c r="C107" s="343" t="s">
        <v>201</v>
      </c>
      <c r="D107" s="284"/>
      <c r="E107" s="284"/>
      <c r="F107" s="286" t="s">
        <v>396</v>
      </c>
      <c r="G107" s="234">
        <v>60000</v>
      </c>
      <c r="H107" s="234"/>
      <c r="I107" s="234"/>
      <c r="J107" s="234">
        <v>60000</v>
      </c>
      <c r="K107" s="234"/>
      <c r="L107" s="234">
        <v>16887</v>
      </c>
      <c r="M107" s="234"/>
      <c r="N107" s="234">
        <v>0</v>
      </c>
      <c r="O107" s="234">
        <v>16887</v>
      </c>
      <c r="P107" s="234"/>
      <c r="Q107" s="218">
        <v>2246</v>
      </c>
      <c r="R107" s="234"/>
      <c r="S107" s="234"/>
      <c r="T107" s="234">
        <v>2246</v>
      </c>
      <c r="U107" s="234">
        <v>0</v>
      </c>
      <c r="V107" s="234">
        <v>0</v>
      </c>
      <c r="W107" s="234">
        <v>0</v>
      </c>
      <c r="X107" s="275" t="s">
        <v>321</v>
      </c>
      <c r="Y107" s="388">
        <v>16887</v>
      </c>
      <c r="Z107" s="269"/>
    </row>
    <row r="108" spans="1:26" s="321" customFormat="1" ht="15.75">
      <c r="A108" s="279">
        <v>8</v>
      </c>
      <c r="B108" s="236" t="s">
        <v>324</v>
      </c>
      <c r="C108" s="337">
        <v>0</v>
      </c>
      <c r="D108" s="337"/>
      <c r="E108" s="337"/>
      <c r="F108" s="337">
        <v>0</v>
      </c>
      <c r="G108" s="283">
        <v>65000</v>
      </c>
      <c r="H108" s="283">
        <v>0</v>
      </c>
      <c r="I108" s="283">
        <v>0</v>
      </c>
      <c r="J108" s="283">
        <v>32500</v>
      </c>
      <c r="K108" s="283">
        <v>32500</v>
      </c>
      <c r="L108" s="283">
        <v>55320</v>
      </c>
      <c r="M108" s="283"/>
      <c r="N108" s="283">
        <v>0</v>
      </c>
      <c r="O108" s="283">
        <v>22820</v>
      </c>
      <c r="P108" s="283">
        <v>32500</v>
      </c>
      <c r="Q108" s="283">
        <v>9680</v>
      </c>
      <c r="R108" s="283">
        <v>5000</v>
      </c>
      <c r="S108" s="283">
        <v>0</v>
      </c>
      <c r="T108" s="283">
        <v>4680</v>
      </c>
      <c r="U108" s="283">
        <v>0</v>
      </c>
      <c r="V108" s="283">
        <v>0</v>
      </c>
      <c r="W108" s="283">
        <v>0</v>
      </c>
      <c r="X108" s="275">
        <v>0</v>
      </c>
      <c r="Y108" s="388">
        <v>55320</v>
      </c>
      <c r="Z108" s="269"/>
    </row>
    <row r="109" spans="1:26" s="304" customFormat="1" ht="31.5">
      <c r="A109" s="275"/>
      <c r="B109" s="340" t="s">
        <v>198</v>
      </c>
      <c r="C109" s="290" t="s">
        <v>196</v>
      </c>
      <c r="D109" s="284"/>
      <c r="E109" s="284"/>
      <c r="F109" s="290" t="s">
        <v>199</v>
      </c>
      <c r="G109" s="234">
        <v>65000</v>
      </c>
      <c r="H109" s="234"/>
      <c r="I109" s="234"/>
      <c r="J109" s="234">
        <v>32500</v>
      </c>
      <c r="K109" s="234">
        <v>32500</v>
      </c>
      <c r="L109" s="234">
        <v>55320</v>
      </c>
      <c r="M109" s="234"/>
      <c r="N109" s="234"/>
      <c r="O109" s="234">
        <v>22820</v>
      </c>
      <c r="P109" s="234">
        <v>32500</v>
      </c>
      <c r="Q109" s="218">
        <v>9680</v>
      </c>
      <c r="R109" s="234">
        <v>5000</v>
      </c>
      <c r="S109" s="234"/>
      <c r="T109" s="234">
        <v>4680</v>
      </c>
      <c r="U109" s="234"/>
      <c r="V109" s="234">
        <v>0</v>
      </c>
      <c r="W109" s="234">
        <v>0</v>
      </c>
      <c r="X109" s="275" t="s">
        <v>324</v>
      </c>
      <c r="Y109" s="388">
        <v>55320</v>
      </c>
      <c r="Z109" s="269"/>
    </row>
    <row r="110" spans="1:26" s="321" customFormat="1" ht="15.75">
      <c r="A110" s="279">
        <v>9</v>
      </c>
      <c r="B110" s="236" t="s">
        <v>326</v>
      </c>
      <c r="C110" s="337">
        <v>0</v>
      </c>
      <c r="D110" s="337"/>
      <c r="E110" s="337"/>
      <c r="F110" s="337">
        <v>0</v>
      </c>
      <c r="G110" s="283">
        <v>148000</v>
      </c>
      <c r="H110" s="283">
        <v>0</v>
      </c>
      <c r="I110" s="283">
        <v>0</v>
      </c>
      <c r="J110" s="283">
        <v>128000</v>
      </c>
      <c r="K110" s="283">
        <v>20000</v>
      </c>
      <c r="L110" s="283">
        <v>78786</v>
      </c>
      <c r="M110" s="283"/>
      <c r="N110" s="283">
        <v>0</v>
      </c>
      <c r="O110" s="283">
        <v>68786</v>
      </c>
      <c r="P110" s="283">
        <v>10000</v>
      </c>
      <c r="Q110" s="283">
        <v>20000</v>
      </c>
      <c r="R110" s="283">
        <v>15000</v>
      </c>
      <c r="S110" s="283">
        <v>0</v>
      </c>
      <c r="T110" s="283">
        <v>5000</v>
      </c>
      <c r="U110" s="283">
        <v>0</v>
      </c>
      <c r="V110" s="283">
        <v>0</v>
      </c>
      <c r="W110" s="283">
        <v>0</v>
      </c>
      <c r="X110" s="275">
        <v>0</v>
      </c>
      <c r="Y110" s="388">
        <v>78786</v>
      </c>
      <c r="Z110" s="269"/>
    </row>
    <row r="111" spans="1:26" s="304" customFormat="1" ht="31.5">
      <c r="A111" s="275"/>
      <c r="B111" s="303" t="s">
        <v>462</v>
      </c>
      <c r="C111" s="284" t="s">
        <v>200</v>
      </c>
      <c r="D111" s="284"/>
      <c r="E111" s="284"/>
      <c r="F111" s="284" t="s">
        <v>509</v>
      </c>
      <c r="G111" s="234">
        <v>148000</v>
      </c>
      <c r="H111" s="234">
        <v>0</v>
      </c>
      <c r="I111" s="234">
        <v>0</v>
      </c>
      <c r="J111" s="234">
        <v>128000</v>
      </c>
      <c r="K111" s="234">
        <v>20000</v>
      </c>
      <c r="L111" s="234">
        <v>78786</v>
      </c>
      <c r="M111" s="234"/>
      <c r="N111" s="234">
        <v>0</v>
      </c>
      <c r="O111" s="234">
        <v>68786</v>
      </c>
      <c r="P111" s="234">
        <v>10000</v>
      </c>
      <c r="Q111" s="218">
        <v>20000</v>
      </c>
      <c r="R111" s="234">
        <v>15000</v>
      </c>
      <c r="S111" s="234">
        <v>0</v>
      </c>
      <c r="T111" s="234">
        <v>5000</v>
      </c>
      <c r="U111" s="234">
        <v>0</v>
      </c>
      <c r="V111" s="234">
        <v>0</v>
      </c>
      <c r="W111" s="234">
        <v>0</v>
      </c>
      <c r="X111" s="275" t="s">
        <v>326</v>
      </c>
      <c r="Y111" s="388">
        <v>78786</v>
      </c>
      <c r="Z111" s="269"/>
    </row>
    <row r="112" spans="1:26" s="321" customFormat="1" ht="15.75">
      <c r="A112" s="279">
        <v>10</v>
      </c>
      <c r="B112" s="236" t="s">
        <v>705</v>
      </c>
      <c r="C112" s="337">
        <v>0</v>
      </c>
      <c r="D112" s="337"/>
      <c r="E112" s="337"/>
      <c r="F112" s="337">
        <v>0</v>
      </c>
      <c r="G112" s="283">
        <v>220000</v>
      </c>
      <c r="H112" s="283">
        <v>0</v>
      </c>
      <c r="I112" s="283">
        <v>0</v>
      </c>
      <c r="J112" s="283">
        <v>220000</v>
      </c>
      <c r="K112" s="283">
        <v>0</v>
      </c>
      <c r="L112" s="283">
        <v>38637</v>
      </c>
      <c r="M112" s="283"/>
      <c r="N112" s="283">
        <v>0</v>
      </c>
      <c r="O112" s="283">
        <v>38637</v>
      </c>
      <c r="P112" s="283">
        <v>0</v>
      </c>
      <c r="Q112" s="283">
        <v>10000</v>
      </c>
      <c r="R112" s="283">
        <v>5000</v>
      </c>
      <c r="S112" s="283">
        <v>0</v>
      </c>
      <c r="T112" s="283">
        <v>5000</v>
      </c>
      <c r="U112" s="283">
        <v>0</v>
      </c>
      <c r="V112" s="283">
        <v>0</v>
      </c>
      <c r="W112" s="283">
        <v>0</v>
      </c>
      <c r="X112" s="275">
        <v>0</v>
      </c>
      <c r="Y112" s="388">
        <v>38637</v>
      </c>
      <c r="Z112" s="269"/>
    </row>
    <row r="113" spans="1:26" s="304" customFormat="1" ht="93" customHeight="1">
      <c r="A113" s="275"/>
      <c r="B113" s="340" t="s">
        <v>706</v>
      </c>
      <c r="C113" s="290" t="s">
        <v>190</v>
      </c>
      <c r="D113" s="284"/>
      <c r="E113" s="284"/>
      <c r="F113" s="290" t="s">
        <v>510</v>
      </c>
      <c r="G113" s="234">
        <v>220000</v>
      </c>
      <c r="H113" s="234"/>
      <c r="I113" s="234"/>
      <c r="J113" s="234">
        <v>220000</v>
      </c>
      <c r="K113" s="234"/>
      <c r="L113" s="234">
        <v>38637</v>
      </c>
      <c r="M113" s="234"/>
      <c r="N113" s="234"/>
      <c r="O113" s="234">
        <v>38637</v>
      </c>
      <c r="P113" s="234"/>
      <c r="Q113" s="218">
        <v>10000</v>
      </c>
      <c r="R113" s="234">
        <v>5000</v>
      </c>
      <c r="S113" s="234"/>
      <c r="T113" s="234">
        <v>5000</v>
      </c>
      <c r="U113" s="234"/>
      <c r="V113" s="234"/>
      <c r="W113" s="234"/>
      <c r="X113" s="275" t="s">
        <v>705</v>
      </c>
      <c r="Y113" s="388"/>
      <c r="Z113" s="269"/>
    </row>
    <row r="114" spans="1:26" s="321" customFormat="1" ht="15.75">
      <c r="A114" s="279">
        <v>11</v>
      </c>
      <c r="B114" s="236" t="s">
        <v>330</v>
      </c>
      <c r="C114" s="337">
        <v>0</v>
      </c>
      <c r="D114" s="337"/>
      <c r="E114" s="337"/>
      <c r="F114" s="337">
        <v>0</v>
      </c>
      <c r="G114" s="283">
        <v>150000</v>
      </c>
      <c r="H114" s="283">
        <v>0</v>
      </c>
      <c r="I114" s="283">
        <v>0</v>
      </c>
      <c r="J114" s="283">
        <v>150000</v>
      </c>
      <c r="K114" s="283">
        <v>0</v>
      </c>
      <c r="L114" s="283">
        <v>1284</v>
      </c>
      <c r="M114" s="283"/>
      <c r="N114" s="283">
        <v>0</v>
      </c>
      <c r="O114" s="283">
        <v>1284</v>
      </c>
      <c r="P114" s="283">
        <v>0</v>
      </c>
      <c r="Q114" s="283">
        <v>20000</v>
      </c>
      <c r="R114" s="283">
        <v>4000</v>
      </c>
      <c r="S114" s="283">
        <v>0</v>
      </c>
      <c r="T114" s="283">
        <v>16000</v>
      </c>
      <c r="U114" s="283">
        <v>0</v>
      </c>
      <c r="V114" s="283">
        <v>0</v>
      </c>
      <c r="W114" s="283">
        <v>0</v>
      </c>
      <c r="X114" s="275">
        <v>0</v>
      </c>
      <c r="Y114" s="388">
        <v>1284</v>
      </c>
      <c r="Z114" s="269"/>
    </row>
    <row r="115" spans="1:26" s="304" customFormat="1" ht="31.5">
      <c r="A115" s="275"/>
      <c r="B115" s="285" t="s">
        <v>466</v>
      </c>
      <c r="C115" s="275" t="s">
        <v>707</v>
      </c>
      <c r="D115" s="284"/>
      <c r="E115" s="284"/>
      <c r="F115" s="286" t="s">
        <v>513</v>
      </c>
      <c r="G115" s="234">
        <v>75000</v>
      </c>
      <c r="H115" s="234"/>
      <c r="I115" s="234"/>
      <c r="J115" s="234">
        <v>75000</v>
      </c>
      <c r="K115" s="234"/>
      <c r="L115" s="234">
        <v>682</v>
      </c>
      <c r="M115" s="234"/>
      <c r="N115" s="234"/>
      <c r="O115" s="234">
        <v>682</v>
      </c>
      <c r="P115" s="234"/>
      <c r="Q115" s="218">
        <v>10000</v>
      </c>
      <c r="R115" s="234">
        <v>2000</v>
      </c>
      <c r="S115" s="234"/>
      <c r="T115" s="234">
        <v>8000</v>
      </c>
      <c r="U115" s="234">
        <v>0</v>
      </c>
      <c r="V115" s="234">
        <v>0</v>
      </c>
      <c r="W115" s="234">
        <v>0</v>
      </c>
      <c r="X115" s="275" t="s">
        <v>330</v>
      </c>
      <c r="Y115" s="388">
        <v>682</v>
      </c>
      <c r="Z115" s="269"/>
    </row>
    <row r="116" spans="1:26" s="304" customFormat="1" ht="31.5">
      <c r="A116" s="275"/>
      <c r="B116" s="285" t="s">
        <v>467</v>
      </c>
      <c r="C116" s="275" t="s">
        <v>707</v>
      </c>
      <c r="D116" s="284"/>
      <c r="E116" s="284"/>
      <c r="F116" s="286" t="s">
        <v>514</v>
      </c>
      <c r="G116" s="234">
        <v>75000</v>
      </c>
      <c r="H116" s="234"/>
      <c r="I116" s="234"/>
      <c r="J116" s="234">
        <v>75000</v>
      </c>
      <c r="K116" s="234"/>
      <c r="L116" s="234">
        <v>602</v>
      </c>
      <c r="M116" s="234"/>
      <c r="N116" s="234"/>
      <c r="O116" s="234">
        <v>602</v>
      </c>
      <c r="P116" s="234"/>
      <c r="Q116" s="218">
        <v>10000</v>
      </c>
      <c r="R116" s="234">
        <v>2000</v>
      </c>
      <c r="S116" s="234"/>
      <c r="T116" s="234">
        <v>8000</v>
      </c>
      <c r="U116" s="234">
        <v>0</v>
      </c>
      <c r="V116" s="234">
        <v>0</v>
      </c>
      <c r="W116" s="234">
        <v>0</v>
      </c>
      <c r="X116" s="275" t="s">
        <v>330</v>
      </c>
      <c r="Y116" s="388">
        <v>602</v>
      </c>
      <c r="Z116" s="269"/>
    </row>
    <row r="117" spans="1:26" s="321" customFormat="1" ht="29.25" customHeight="1">
      <c r="A117" s="279">
        <v>12</v>
      </c>
      <c r="B117" s="236" t="s">
        <v>708</v>
      </c>
      <c r="C117" s="337"/>
      <c r="D117" s="337"/>
      <c r="E117" s="337"/>
      <c r="F117" s="337"/>
      <c r="G117" s="283">
        <v>1011683</v>
      </c>
      <c r="H117" s="283">
        <v>0</v>
      </c>
      <c r="I117" s="283">
        <v>892394</v>
      </c>
      <c r="J117" s="283">
        <v>28090</v>
      </c>
      <c r="K117" s="283">
        <v>91199</v>
      </c>
      <c r="L117" s="283">
        <v>440968</v>
      </c>
      <c r="M117" s="283">
        <v>0</v>
      </c>
      <c r="N117" s="283">
        <v>410085</v>
      </c>
      <c r="O117" s="283">
        <v>9774</v>
      </c>
      <c r="P117" s="283">
        <v>21109</v>
      </c>
      <c r="Q117" s="283">
        <v>306149</v>
      </c>
      <c r="R117" s="283">
        <v>16231</v>
      </c>
      <c r="S117" s="283">
        <v>0</v>
      </c>
      <c r="T117" s="283">
        <v>0</v>
      </c>
      <c r="U117" s="283">
        <v>289918</v>
      </c>
      <c r="V117" s="283">
        <v>0</v>
      </c>
      <c r="W117" s="283">
        <v>0</v>
      </c>
      <c r="X117" s="283">
        <v>0</v>
      </c>
      <c r="Y117" s="388"/>
      <c r="Z117" s="269"/>
    </row>
    <row r="118" spans="1:26" s="321" customFormat="1" ht="59.25" customHeight="1">
      <c r="A118" s="279" t="s">
        <v>709</v>
      </c>
      <c r="B118" s="236" t="s">
        <v>571</v>
      </c>
      <c r="C118" s="337"/>
      <c r="D118" s="337"/>
      <c r="E118" s="337"/>
      <c r="F118" s="337"/>
      <c r="G118" s="283">
        <v>570580</v>
      </c>
      <c r="H118" s="283">
        <v>0</v>
      </c>
      <c r="I118" s="283">
        <v>520337</v>
      </c>
      <c r="J118" s="283">
        <v>9551</v>
      </c>
      <c r="K118" s="283">
        <v>40692</v>
      </c>
      <c r="L118" s="283">
        <v>258247</v>
      </c>
      <c r="M118" s="283">
        <v>0</v>
      </c>
      <c r="N118" s="283">
        <v>240323</v>
      </c>
      <c r="O118" s="283">
        <v>230</v>
      </c>
      <c r="P118" s="283">
        <v>17694</v>
      </c>
      <c r="Q118" s="283">
        <v>182668</v>
      </c>
      <c r="R118" s="283">
        <v>7632</v>
      </c>
      <c r="S118" s="283">
        <v>0</v>
      </c>
      <c r="T118" s="283">
        <v>0</v>
      </c>
      <c r="U118" s="283">
        <v>175036</v>
      </c>
      <c r="V118" s="283">
        <v>0</v>
      </c>
      <c r="W118" s="283">
        <v>0</v>
      </c>
      <c r="X118" s="337"/>
      <c r="Y118" s="388"/>
      <c r="Z118" s="269"/>
    </row>
    <row r="119" spans="1:26" s="321" customFormat="1" ht="29.25" customHeight="1">
      <c r="A119" s="279" t="s">
        <v>710</v>
      </c>
      <c r="B119" s="325" t="s">
        <v>179</v>
      </c>
      <c r="C119" s="337"/>
      <c r="D119" s="337"/>
      <c r="E119" s="337"/>
      <c r="F119" s="337"/>
      <c r="G119" s="283">
        <v>137123</v>
      </c>
      <c r="H119" s="283">
        <v>0</v>
      </c>
      <c r="I119" s="283">
        <v>126055</v>
      </c>
      <c r="J119" s="283">
        <v>7793</v>
      </c>
      <c r="K119" s="283">
        <v>3275</v>
      </c>
      <c r="L119" s="283">
        <v>39537</v>
      </c>
      <c r="M119" s="283">
        <v>0</v>
      </c>
      <c r="N119" s="283">
        <v>39207</v>
      </c>
      <c r="O119" s="283">
        <v>230</v>
      </c>
      <c r="P119" s="283">
        <v>100</v>
      </c>
      <c r="Q119" s="283">
        <v>50712</v>
      </c>
      <c r="R119" s="283">
        <v>6961</v>
      </c>
      <c r="S119" s="283">
        <v>0</v>
      </c>
      <c r="T119" s="283">
        <v>0</v>
      </c>
      <c r="U119" s="283">
        <v>43751</v>
      </c>
      <c r="V119" s="283">
        <v>0</v>
      </c>
      <c r="W119" s="283">
        <v>0</v>
      </c>
      <c r="X119" s="337"/>
      <c r="Y119" s="388"/>
      <c r="Z119" s="269"/>
    </row>
    <row r="120" spans="1:26" s="304" customFormat="1" ht="54" customHeight="1">
      <c r="A120" s="294"/>
      <c r="B120" s="240" t="s">
        <v>711</v>
      </c>
      <c r="C120" s="275"/>
      <c r="D120" s="275"/>
      <c r="E120" s="275"/>
      <c r="F120" s="275"/>
      <c r="G120" s="234">
        <v>9520</v>
      </c>
      <c r="H120" s="234"/>
      <c r="I120" s="234">
        <v>9520</v>
      </c>
      <c r="J120" s="234"/>
      <c r="K120" s="234"/>
      <c r="L120" s="234">
        <v>3240</v>
      </c>
      <c r="M120" s="234"/>
      <c r="N120" s="234">
        <v>3240</v>
      </c>
      <c r="O120" s="234"/>
      <c r="P120" s="234"/>
      <c r="Q120" s="234">
        <v>6280</v>
      </c>
      <c r="R120" s="234"/>
      <c r="S120" s="234"/>
      <c r="T120" s="234"/>
      <c r="U120" s="234">
        <v>6280</v>
      </c>
      <c r="V120" s="234"/>
      <c r="W120" s="234"/>
      <c r="X120" s="323" t="s">
        <v>586</v>
      </c>
      <c r="Y120" s="388"/>
      <c r="Z120" s="269"/>
    </row>
    <row r="121" spans="1:26" s="304" customFormat="1" ht="102" customHeight="1">
      <c r="A121" s="294"/>
      <c r="B121" s="240" t="s">
        <v>712</v>
      </c>
      <c r="C121" s="275"/>
      <c r="D121" s="275"/>
      <c r="E121" s="275"/>
      <c r="F121" s="275"/>
      <c r="G121" s="234">
        <v>127603</v>
      </c>
      <c r="H121" s="234"/>
      <c r="I121" s="234">
        <v>116535</v>
      </c>
      <c r="J121" s="234">
        <v>7793</v>
      </c>
      <c r="K121" s="234">
        <v>3275</v>
      </c>
      <c r="L121" s="234">
        <v>36297</v>
      </c>
      <c r="M121" s="234"/>
      <c r="N121" s="234">
        <v>35967</v>
      </c>
      <c r="O121" s="234">
        <v>230</v>
      </c>
      <c r="P121" s="234">
        <v>100</v>
      </c>
      <c r="Q121" s="234">
        <v>44432</v>
      </c>
      <c r="R121" s="234">
        <v>6961</v>
      </c>
      <c r="S121" s="234"/>
      <c r="T121" s="234"/>
      <c r="U121" s="234">
        <v>37471</v>
      </c>
      <c r="V121" s="234"/>
      <c r="W121" s="234"/>
      <c r="X121" s="275" t="s">
        <v>326</v>
      </c>
      <c r="Y121" s="388"/>
      <c r="Z121" s="269"/>
    </row>
    <row r="122" spans="1:26" s="344" customFormat="1" ht="42.75" customHeight="1">
      <c r="A122" s="296" t="s">
        <v>713</v>
      </c>
      <c r="B122" s="316" t="s">
        <v>178</v>
      </c>
      <c r="C122" s="281"/>
      <c r="D122" s="281"/>
      <c r="E122" s="281"/>
      <c r="F122" s="281"/>
      <c r="G122" s="283">
        <v>76936</v>
      </c>
      <c r="H122" s="283">
        <v>0</v>
      </c>
      <c r="I122" s="283">
        <v>73851</v>
      </c>
      <c r="J122" s="283">
        <v>1758</v>
      </c>
      <c r="K122" s="283">
        <v>1327</v>
      </c>
      <c r="L122" s="283">
        <v>50252</v>
      </c>
      <c r="M122" s="283">
        <v>0</v>
      </c>
      <c r="N122" s="283">
        <v>50252</v>
      </c>
      <c r="O122" s="283">
        <v>0</v>
      </c>
      <c r="P122" s="283">
        <v>0</v>
      </c>
      <c r="Q122" s="283">
        <v>22275</v>
      </c>
      <c r="R122" s="283">
        <v>671</v>
      </c>
      <c r="S122" s="283">
        <v>0</v>
      </c>
      <c r="T122" s="283">
        <v>0</v>
      </c>
      <c r="U122" s="283">
        <v>21604</v>
      </c>
      <c r="V122" s="283">
        <v>0</v>
      </c>
      <c r="W122" s="283">
        <v>0</v>
      </c>
      <c r="X122" s="325"/>
      <c r="Y122" s="390"/>
      <c r="Z122" s="300"/>
    </row>
    <row r="123" spans="1:26" s="304" customFormat="1" ht="63" customHeight="1">
      <c r="A123" s="294"/>
      <c r="B123" s="240" t="s">
        <v>714</v>
      </c>
      <c r="C123" s="275"/>
      <c r="D123" s="275"/>
      <c r="E123" s="275"/>
      <c r="F123" s="275"/>
      <c r="G123" s="234">
        <v>15240</v>
      </c>
      <c r="H123" s="234"/>
      <c r="I123" s="234">
        <v>15240</v>
      </c>
      <c r="J123" s="234"/>
      <c r="K123" s="234"/>
      <c r="L123" s="234">
        <v>8440</v>
      </c>
      <c r="M123" s="234"/>
      <c r="N123" s="234">
        <v>8440</v>
      </c>
      <c r="O123" s="234"/>
      <c r="P123" s="234"/>
      <c r="Q123" s="234">
        <v>6800</v>
      </c>
      <c r="R123" s="234"/>
      <c r="S123" s="234"/>
      <c r="T123" s="234"/>
      <c r="U123" s="234">
        <v>6800</v>
      </c>
      <c r="V123" s="234"/>
      <c r="W123" s="234"/>
      <c r="X123" s="323" t="s">
        <v>320</v>
      </c>
      <c r="Y123" s="388"/>
      <c r="Z123" s="269"/>
    </row>
    <row r="124" spans="1:26" s="304" customFormat="1" ht="66" customHeight="1">
      <c r="A124" s="294"/>
      <c r="B124" s="240" t="s">
        <v>715</v>
      </c>
      <c r="C124" s="275"/>
      <c r="D124" s="275"/>
      <c r="E124" s="275"/>
      <c r="F124" s="275"/>
      <c r="G124" s="234">
        <v>4990</v>
      </c>
      <c r="H124" s="234"/>
      <c r="I124" s="234">
        <v>4740</v>
      </c>
      <c r="J124" s="234">
        <v>142</v>
      </c>
      <c r="K124" s="234">
        <v>108</v>
      </c>
      <c r="L124" s="234">
        <v>1733</v>
      </c>
      <c r="M124" s="234"/>
      <c r="N124" s="234">
        <v>1733</v>
      </c>
      <c r="O124" s="234"/>
      <c r="P124" s="234"/>
      <c r="Q124" s="234">
        <v>3149</v>
      </c>
      <c r="R124" s="234">
        <v>142</v>
      </c>
      <c r="S124" s="234"/>
      <c r="T124" s="234"/>
      <c r="U124" s="234">
        <v>3007</v>
      </c>
      <c r="V124" s="234"/>
      <c r="W124" s="234"/>
      <c r="X124" s="275" t="s">
        <v>321</v>
      </c>
      <c r="Y124" s="388"/>
      <c r="Z124" s="269"/>
    </row>
    <row r="125" spans="1:26" s="304" customFormat="1" ht="109.5" customHeight="1">
      <c r="A125" s="294"/>
      <c r="B125" s="240" t="s">
        <v>712</v>
      </c>
      <c r="C125" s="275"/>
      <c r="D125" s="275"/>
      <c r="E125" s="275"/>
      <c r="F125" s="275"/>
      <c r="G125" s="234">
        <v>56706</v>
      </c>
      <c r="H125" s="234"/>
      <c r="I125" s="234">
        <v>53871</v>
      </c>
      <c r="J125" s="234">
        <v>1616</v>
      </c>
      <c r="K125" s="234">
        <v>1219</v>
      </c>
      <c r="L125" s="234">
        <v>40079</v>
      </c>
      <c r="M125" s="234"/>
      <c r="N125" s="234">
        <v>40079</v>
      </c>
      <c r="O125" s="234"/>
      <c r="P125" s="234"/>
      <c r="Q125" s="234">
        <v>12326</v>
      </c>
      <c r="R125" s="234">
        <v>529</v>
      </c>
      <c r="S125" s="234"/>
      <c r="T125" s="234"/>
      <c r="U125" s="234">
        <v>11797</v>
      </c>
      <c r="V125" s="234"/>
      <c r="W125" s="234"/>
      <c r="X125" s="275" t="s">
        <v>321</v>
      </c>
      <c r="Y125" s="388"/>
      <c r="Z125" s="269"/>
    </row>
    <row r="126" spans="1:26" s="344" customFormat="1" ht="42.75" customHeight="1">
      <c r="A126" s="296" t="s">
        <v>716</v>
      </c>
      <c r="B126" s="316" t="s">
        <v>177</v>
      </c>
      <c r="C126" s="281"/>
      <c r="D126" s="281"/>
      <c r="E126" s="281"/>
      <c r="F126" s="281"/>
      <c r="G126" s="283">
        <v>37390</v>
      </c>
      <c r="H126" s="283">
        <v>0</v>
      </c>
      <c r="I126" s="283">
        <v>35050</v>
      </c>
      <c r="J126" s="283">
        <v>0</v>
      </c>
      <c r="K126" s="283">
        <v>2340</v>
      </c>
      <c r="L126" s="283">
        <v>8709</v>
      </c>
      <c r="M126" s="283">
        <v>0</v>
      </c>
      <c r="N126" s="283">
        <v>8709</v>
      </c>
      <c r="O126" s="283">
        <v>0</v>
      </c>
      <c r="P126" s="283">
        <v>0</v>
      </c>
      <c r="Q126" s="283">
        <v>16596</v>
      </c>
      <c r="R126" s="283">
        <v>0</v>
      </c>
      <c r="S126" s="283">
        <v>0</v>
      </c>
      <c r="T126" s="283">
        <v>0</v>
      </c>
      <c r="U126" s="283">
        <v>16596</v>
      </c>
      <c r="V126" s="283">
        <v>0</v>
      </c>
      <c r="W126" s="283">
        <v>0</v>
      </c>
      <c r="X126" s="325"/>
      <c r="Y126" s="390"/>
      <c r="Z126" s="300"/>
    </row>
    <row r="127" spans="1:26" s="304" customFormat="1" ht="61.5" customHeight="1">
      <c r="A127" s="294"/>
      <c r="B127" s="240" t="s">
        <v>714</v>
      </c>
      <c r="C127" s="275"/>
      <c r="D127" s="275"/>
      <c r="E127" s="275"/>
      <c r="F127" s="275"/>
      <c r="G127" s="234">
        <v>8800</v>
      </c>
      <c r="H127" s="234"/>
      <c r="I127" s="234">
        <v>7800</v>
      </c>
      <c r="J127" s="234"/>
      <c r="K127" s="234">
        <v>1000</v>
      </c>
      <c r="L127" s="234">
        <v>3400</v>
      </c>
      <c r="M127" s="234"/>
      <c r="N127" s="234">
        <v>3400</v>
      </c>
      <c r="O127" s="234"/>
      <c r="P127" s="234"/>
      <c r="Q127" s="234">
        <v>4400</v>
      </c>
      <c r="R127" s="234"/>
      <c r="S127" s="234"/>
      <c r="T127" s="234"/>
      <c r="U127" s="234">
        <v>4400</v>
      </c>
      <c r="V127" s="234"/>
      <c r="W127" s="234"/>
      <c r="X127" s="323" t="s">
        <v>587</v>
      </c>
      <c r="Y127" s="388"/>
      <c r="Z127" s="269"/>
    </row>
    <row r="128" spans="1:26" s="304" customFormat="1" ht="75" customHeight="1">
      <c r="A128" s="294"/>
      <c r="B128" s="240" t="s">
        <v>715</v>
      </c>
      <c r="C128" s="275"/>
      <c r="D128" s="275"/>
      <c r="E128" s="275"/>
      <c r="F128" s="275"/>
      <c r="G128" s="234">
        <v>1500</v>
      </c>
      <c r="H128" s="234"/>
      <c r="I128" s="234">
        <v>1500</v>
      </c>
      <c r="J128" s="234"/>
      <c r="K128" s="234"/>
      <c r="L128" s="234">
        <v>500</v>
      </c>
      <c r="M128" s="234"/>
      <c r="N128" s="234">
        <v>500</v>
      </c>
      <c r="O128" s="234"/>
      <c r="P128" s="234"/>
      <c r="Q128" s="234">
        <v>1000</v>
      </c>
      <c r="R128" s="234"/>
      <c r="S128" s="234"/>
      <c r="T128" s="234"/>
      <c r="U128" s="234">
        <v>1000</v>
      </c>
      <c r="V128" s="234"/>
      <c r="W128" s="234"/>
      <c r="X128" s="323" t="s">
        <v>319</v>
      </c>
      <c r="Y128" s="388"/>
      <c r="Z128" s="269"/>
    </row>
    <row r="129" spans="1:26" s="304" customFormat="1" ht="108.75" customHeight="1">
      <c r="A129" s="294"/>
      <c r="B129" s="240" t="s">
        <v>712</v>
      </c>
      <c r="C129" s="275"/>
      <c r="D129" s="275"/>
      <c r="E129" s="275"/>
      <c r="F129" s="275"/>
      <c r="G129" s="234">
        <v>27090</v>
      </c>
      <c r="H129" s="234"/>
      <c r="I129" s="234">
        <v>25750</v>
      </c>
      <c r="J129" s="234"/>
      <c r="K129" s="234">
        <v>1340</v>
      </c>
      <c r="L129" s="234">
        <v>4809</v>
      </c>
      <c r="M129" s="234"/>
      <c r="N129" s="234">
        <v>4809</v>
      </c>
      <c r="O129" s="234"/>
      <c r="P129" s="234"/>
      <c r="Q129" s="234">
        <v>11196</v>
      </c>
      <c r="R129" s="234"/>
      <c r="S129" s="234"/>
      <c r="T129" s="234"/>
      <c r="U129" s="234">
        <v>11196</v>
      </c>
      <c r="V129" s="234"/>
      <c r="W129" s="234"/>
      <c r="X129" s="323" t="s">
        <v>319</v>
      </c>
      <c r="Y129" s="388"/>
      <c r="Z129" s="269"/>
    </row>
    <row r="130" spans="1:26" s="344" customFormat="1" ht="60" customHeight="1">
      <c r="A130" s="296" t="s">
        <v>717</v>
      </c>
      <c r="B130" s="316" t="s">
        <v>175</v>
      </c>
      <c r="C130" s="281"/>
      <c r="D130" s="281"/>
      <c r="E130" s="281"/>
      <c r="F130" s="281"/>
      <c r="G130" s="283">
        <v>153378</v>
      </c>
      <c r="H130" s="283">
        <v>0</v>
      </c>
      <c r="I130" s="283">
        <v>134928</v>
      </c>
      <c r="J130" s="283">
        <v>0</v>
      </c>
      <c r="K130" s="283">
        <v>18450</v>
      </c>
      <c r="L130" s="283">
        <v>71092</v>
      </c>
      <c r="M130" s="283">
        <v>0</v>
      </c>
      <c r="N130" s="283">
        <v>62341</v>
      </c>
      <c r="O130" s="283">
        <v>0</v>
      </c>
      <c r="P130" s="283">
        <v>8751</v>
      </c>
      <c r="Q130" s="283">
        <v>43948</v>
      </c>
      <c r="R130" s="283">
        <v>0</v>
      </c>
      <c r="S130" s="283">
        <v>0</v>
      </c>
      <c r="T130" s="283">
        <v>0</v>
      </c>
      <c r="U130" s="283">
        <v>43948</v>
      </c>
      <c r="V130" s="283">
        <v>0</v>
      </c>
      <c r="W130" s="283">
        <v>0</v>
      </c>
      <c r="X130" s="325"/>
      <c r="Y130" s="390"/>
      <c r="Z130" s="300"/>
    </row>
    <row r="131" spans="1:26" s="304" customFormat="1" ht="60" customHeight="1">
      <c r="A131" s="294"/>
      <c r="B131" s="240" t="s">
        <v>714</v>
      </c>
      <c r="C131" s="275"/>
      <c r="D131" s="275"/>
      <c r="E131" s="275"/>
      <c r="F131" s="275"/>
      <c r="G131" s="234">
        <v>7723</v>
      </c>
      <c r="H131" s="234"/>
      <c r="I131" s="234">
        <v>7723</v>
      </c>
      <c r="J131" s="234"/>
      <c r="K131" s="234"/>
      <c r="L131" s="234">
        <v>6040</v>
      </c>
      <c r="M131" s="234"/>
      <c r="N131" s="234">
        <v>6040</v>
      </c>
      <c r="O131" s="234"/>
      <c r="P131" s="234"/>
      <c r="Q131" s="234">
        <v>1683</v>
      </c>
      <c r="R131" s="234"/>
      <c r="S131" s="234"/>
      <c r="T131" s="234"/>
      <c r="U131" s="234">
        <v>1683</v>
      </c>
      <c r="V131" s="234"/>
      <c r="W131" s="234"/>
      <c r="X131" s="323" t="s">
        <v>588</v>
      </c>
      <c r="Y131" s="388"/>
      <c r="Z131" s="269"/>
    </row>
    <row r="132" spans="1:26" s="304" customFormat="1" ht="60" customHeight="1">
      <c r="A132" s="294"/>
      <c r="B132" s="240" t="s">
        <v>715</v>
      </c>
      <c r="C132" s="275"/>
      <c r="D132" s="275"/>
      <c r="E132" s="275"/>
      <c r="F132" s="275"/>
      <c r="G132" s="234">
        <v>4000</v>
      </c>
      <c r="H132" s="234"/>
      <c r="I132" s="234">
        <v>3800</v>
      </c>
      <c r="J132" s="234"/>
      <c r="K132" s="234">
        <v>200</v>
      </c>
      <c r="L132" s="234">
        <v>1200</v>
      </c>
      <c r="M132" s="234"/>
      <c r="N132" s="234">
        <v>1000</v>
      </c>
      <c r="O132" s="234"/>
      <c r="P132" s="234">
        <v>200</v>
      </c>
      <c r="Q132" s="234">
        <v>1500</v>
      </c>
      <c r="R132" s="234"/>
      <c r="S132" s="234"/>
      <c r="T132" s="234"/>
      <c r="U132" s="234">
        <v>1500</v>
      </c>
      <c r="V132" s="234"/>
      <c r="W132" s="234"/>
      <c r="X132" s="323" t="s">
        <v>296</v>
      </c>
      <c r="Y132" s="388"/>
      <c r="Z132" s="269"/>
    </row>
    <row r="133" spans="1:26" s="304" customFormat="1" ht="105.75" customHeight="1">
      <c r="A133" s="294"/>
      <c r="B133" s="240" t="s">
        <v>712</v>
      </c>
      <c r="C133" s="275"/>
      <c r="D133" s="275"/>
      <c r="E133" s="275"/>
      <c r="F133" s="275"/>
      <c r="G133" s="234">
        <v>141655</v>
      </c>
      <c r="H133" s="234"/>
      <c r="I133" s="234">
        <v>123405</v>
      </c>
      <c r="J133" s="234"/>
      <c r="K133" s="234">
        <v>18250</v>
      </c>
      <c r="L133" s="234">
        <v>63852</v>
      </c>
      <c r="M133" s="234"/>
      <c r="N133" s="234">
        <v>55301</v>
      </c>
      <c r="O133" s="234"/>
      <c r="P133" s="234">
        <v>8551</v>
      </c>
      <c r="Q133" s="234">
        <v>40765</v>
      </c>
      <c r="R133" s="234"/>
      <c r="S133" s="234"/>
      <c r="T133" s="234"/>
      <c r="U133" s="234">
        <v>40765</v>
      </c>
      <c r="V133" s="234"/>
      <c r="W133" s="234"/>
      <c r="X133" s="323" t="s">
        <v>296</v>
      </c>
      <c r="Y133" s="388"/>
      <c r="Z133" s="269"/>
    </row>
    <row r="134" spans="1:26" s="344" customFormat="1" ht="58.5" customHeight="1">
      <c r="A134" s="296" t="s">
        <v>718</v>
      </c>
      <c r="B134" s="316" t="s">
        <v>176</v>
      </c>
      <c r="C134" s="281"/>
      <c r="D134" s="281"/>
      <c r="E134" s="281"/>
      <c r="F134" s="281"/>
      <c r="G134" s="283">
        <v>95488</v>
      </c>
      <c r="H134" s="283">
        <v>0</v>
      </c>
      <c r="I134" s="283">
        <v>88038</v>
      </c>
      <c r="J134" s="283">
        <v>0</v>
      </c>
      <c r="K134" s="283">
        <v>7450</v>
      </c>
      <c r="L134" s="283">
        <v>50988</v>
      </c>
      <c r="M134" s="283">
        <v>0</v>
      </c>
      <c r="N134" s="283">
        <v>43760</v>
      </c>
      <c r="O134" s="283">
        <v>0</v>
      </c>
      <c r="P134" s="283">
        <v>7228</v>
      </c>
      <c r="Q134" s="283">
        <v>25361</v>
      </c>
      <c r="R134" s="283">
        <v>0</v>
      </c>
      <c r="S134" s="283">
        <v>0</v>
      </c>
      <c r="T134" s="283">
        <v>0</v>
      </c>
      <c r="U134" s="283">
        <v>25361</v>
      </c>
      <c r="V134" s="283">
        <v>0</v>
      </c>
      <c r="W134" s="283">
        <v>0</v>
      </c>
      <c r="X134" s="325"/>
      <c r="Y134" s="390"/>
      <c r="Z134" s="300"/>
    </row>
    <row r="135" spans="1:26" s="304" customFormat="1" ht="58.5" customHeight="1">
      <c r="A135" s="294"/>
      <c r="B135" s="240" t="s">
        <v>714</v>
      </c>
      <c r="C135" s="275"/>
      <c r="D135" s="275"/>
      <c r="E135" s="275"/>
      <c r="F135" s="275"/>
      <c r="G135" s="234">
        <v>9440</v>
      </c>
      <c r="H135" s="234"/>
      <c r="I135" s="234">
        <v>9440</v>
      </c>
      <c r="J135" s="234"/>
      <c r="K135" s="234"/>
      <c r="L135" s="234">
        <v>4000</v>
      </c>
      <c r="M135" s="234"/>
      <c r="N135" s="234">
        <v>4000</v>
      </c>
      <c r="O135" s="234"/>
      <c r="P135" s="234"/>
      <c r="Q135" s="234">
        <v>5440</v>
      </c>
      <c r="R135" s="234"/>
      <c r="S135" s="234"/>
      <c r="T135" s="234"/>
      <c r="U135" s="234">
        <v>5440</v>
      </c>
      <c r="V135" s="234"/>
      <c r="W135" s="234"/>
      <c r="X135" s="323" t="s">
        <v>589</v>
      </c>
      <c r="Y135" s="388"/>
      <c r="Z135" s="269"/>
    </row>
    <row r="136" spans="1:26" s="304" customFormat="1" ht="58.5" customHeight="1">
      <c r="A136" s="294"/>
      <c r="B136" s="240" t="s">
        <v>715</v>
      </c>
      <c r="C136" s="275"/>
      <c r="D136" s="275"/>
      <c r="E136" s="275"/>
      <c r="F136" s="275"/>
      <c r="G136" s="234">
        <v>5200</v>
      </c>
      <c r="H136" s="234"/>
      <c r="I136" s="234">
        <v>1805</v>
      </c>
      <c r="J136" s="234"/>
      <c r="K136" s="234">
        <v>3395</v>
      </c>
      <c r="L136" s="234">
        <v>3737</v>
      </c>
      <c r="M136" s="234"/>
      <c r="N136" s="234">
        <v>342</v>
      </c>
      <c r="O136" s="234"/>
      <c r="P136" s="234">
        <v>3395</v>
      </c>
      <c r="Q136" s="234">
        <v>1463</v>
      </c>
      <c r="R136" s="234"/>
      <c r="S136" s="234"/>
      <c r="T136" s="234"/>
      <c r="U136" s="234">
        <v>1463</v>
      </c>
      <c r="V136" s="234"/>
      <c r="W136" s="234"/>
      <c r="X136" s="275" t="s">
        <v>324</v>
      </c>
      <c r="Y136" s="388"/>
      <c r="Z136" s="269"/>
    </row>
    <row r="137" spans="1:26" s="304" customFormat="1" ht="95.25" customHeight="1">
      <c r="A137" s="294"/>
      <c r="B137" s="240" t="s">
        <v>712</v>
      </c>
      <c r="C137" s="275"/>
      <c r="D137" s="275"/>
      <c r="E137" s="275"/>
      <c r="F137" s="275"/>
      <c r="G137" s="234">
        <v>80848</v>
      </c>
      <c r="H137" s="234"/>
      <c r="I137" s="234">
        <v>76793</v>
      </c>
      <c r="J137" s="234"/>
      <c r="K137" s="234">
        <v>4055</v>
      </c>
      <c r="L137" s="234">
        <v>43251</v>
      </c>
      <c r="M137" s="234"/>
      <c r="N137" s="234">
        <v>39418</v>
      </c>
      <c r="O137" s="234"/>
      <c r="P137" s="234">
        <v>3833</v>
      </c>
      <c r="Q137" s="234">
        <v>18458</v>
      </c>
      <c r="R137" s="234"/>
      <c r="S137" s="234"/>
      <c r="T137" s="234"/>
      <c r="U137" s="234">
        <v>18458</v>
      </c>
      <c r="V137" s="234"/>
      <c r="W137" s="234"/>
      <c r="X137" s="275" t="s">
        <v>324</v>
      </c>
      <c r="Y137" s="388"/>
      <c r="Z137" s="269"/>
    </row>
    <row r="138" spans="1:26" s="344" customFormat="1" ht="58.5" customHeight="1">
      <c r="A138" s="296" t="s">
        <v>719</v>
      </c>
      <c r="B138" s="345" t="s">
        <v>174</v>
      </c>
      <c r="C138" s="281"/>
      <c r="D138" s="281"/>
      <c r="E138" s="281"/>
      <c r="F138" s="281"/>
      <c r="G138" s="283">
        <v>51480</v>
      </c>
      <c r="H138" s="283">
        <v>0</v>
      </c>
      <c r="I138" s="283">
        <v>44235</v>
      </c>
      <c r="J138" s="283">
        <v>0</v>
      </c>
      <c r="K138" s="283">
        <v>7245</v>
      </c>
      <c r="L138" s="283">
        <v>27056</v>
      </c>
      <c r="M138" s="283">
        <v>0</v>
      </c>
      <c r="N138" s="283">
        <v>25596</v>
      </c>
      <c r="O138" s="283">
        <v>0</v>
      </c>
      <c r="P138" s="283">
        <v>1460</v>
      </c>
      <c r="Q138" s="283">
        <v>17654</v>
      </c>
      <c r="R138" s="283">
        <v>0</v>
      </c>
      <c r="S138" s="283">
        <v>0</v>
      </c>
      <c r="T138" s="283">
        <v>0</v>
      </c>
      <c r="U138" s="283">
        <v>17654</v>
      </c>
      <c r="V138" s="283">
        <v>0</v>
      </c>
      <c r="W138" s="283">
        <v>0</v>
      </c>
      <c r="X138" s="325"/>
      <c r="Y138" s="390"/>
      <c r="Z138" s="300"/>
    </row>
    <row r="139" spans="1:26" s="304" customFormat="1" ht="96" customHeight="1">
      <c r="A139" s="294"/>
      <c r="B139" s="240" t="s">
        <v>712</v>
      </c>
      <c r="C139" s="275"/>
      <c r="D139" s="275"/>
      <c r="E139" s="275"/>
      <c r="F139" s="275"/>
      <c r="G139" s="234">
        <v>51480</v>
      </c>
      <c r="H139" s="234"/>
      <c r="I139" s="234">
        <v>44235</v>
      </c>
      <c r="J139" s="234"/>
      <c r="K139" s="234">
        <v>7245</v>
      </c>
      <c r="L139" s="234">
        <v>27056</v>
      </c>
      <c r="M139" s="234"/>
      <c r="N139" s="234">
        <v>25596</v>
      </c>
      <c r="O139" s="234"/>
      <c r="P139" s="234">
        <v>1460</v>
      </c>
      <c r="Q139" s="234">
        <v>17654</v>
      </c>
      <c r="R139" s="234"/>
      <c r="S139" s="234"/>
      <c r="T139" s="234"/>
      <c r="U139" s="234">
        <v>17654</v>
      </c>
      <c r="V139" s="234"/>
      <c r="W139" s="234"/>
      <c r="X139" s="323" t="s">
        <v>293</v>
      </c>
      <c r="Y139" s="388"/>
      <c r="Z139" s="269"/>
    </row>
    <row r="140" spans="1:26" s="344" customFormat="1" ht="58.5" customHeight="1">
      <c r="A140" s="296" t="s">
        <v>720</v>
      </c>
      <c r="B140" s="345" t="s">
        <v>173</v>
      </c>
      <c r="C140" s="281"/>
      <c r="D140" s="281"/>
      <c r="E140" s="281"/>
      <c r="F140" s="281"/>
      <c r="G140" s="283">
        <v>2325</v>
      </c>
      <c r="H140" s="283">
        <v>0</v>
      </c>
      <c r="I140" s="283">
        <v>2325</v>
      </c>
      <c r="J140" s="283">
        <v>0</v>
      </c>
      <c r="K140" s="283">
        <v>0</v>
      </c>
      <c r="L140" s="283">
        <v>1920</v>
      </c>
      <c r="M140" s="283">
        <v>0</v>
      </c>
      <c r="N140" s="283">
        <v>1920</v>
      </c>
      <c r="O140" s="283">
        <v>0</v>
      </c>
      <c r="P140" s="283">
        <v>0</v>
      </c>
      <c r="Q140" s="283">
        <v>405</v>
      </c>
      <c r="R140" s="283">
        <v>0</v>
      </c>
      <c r="S140" s="283">
        <v>0</v>
      </c>
      <c r="T140" s="283">
        <v>0</v>
      </c>
      <c r="U140" s="283">
        <v>405</v>
      </c>
      <c r="V140" s="283">
        <v>0</v>
      </c>
      <c r="W140" s="283">
        <v>0</v>
      </c>
      <c r="X140" s="325"/>
      <c r="Y140" s="390"/>
      <c r="Z140" s="300"/>
    </row>
    <row r="141" spans="1:26" s="304" customFormat="1" ht="63.75" customHeight="1">
      <c r="A141" s="294"/>
      <c r="B141" s="240" t="s">
        <v>711</v>
      </c>
      <c r="C141" s="275"/>
      <c r="D141" s="275"/>
      <c r="E141" s="275"/>
      <c r="F141" s="275"/>
      <c r="G141" s="234">
        <v>2325</v>
      </c>
      <c r="H141" s="234"/>
      <c r="I141" s="234">
        <v>2325</v>
      </c>
      <c r="J141" s="234"/>
      <c r="K141" s="234"/>
      <c r="L141" s="234">
        <v>1920</v>
      </c>
      <c r="M141" s="234"/>
      <c r="N141" s="234">
        <v>1920</v>
      </c>
      <c r="O141" s="234"/>
      <c r="P141" s="234"/>
      <c r="Q141" s="234">
        <v>405</v>
      </c>
      <c r="R141" s="234"/>
      <c r="S141" s="234"/>
      <c r="T141" s="234"/>
      <c r="U141" s="234">
        <v>405</v>
      </c>
      <c r="V141" s="234"/>
      <c r="W141" s="234"/>
      <c r="X141" s="323" t="s">
        <v>590</v>
      </c>
      <c r="Y141" s="388"/>
      <c r="Z141" s="269"/>
    </row>
    <row r="142" spans="1:26" s="344" customFormat="1" ht="58.5" customHeight="1">
      <c r="A142" s="296" t="s">
        <v>721</v>
      </c>
      <c r="B142" s="345" t="s">
        <v>172</v>
      </c>
      <c r="C142" s="281"/>
      <c r="D142" s="281"/>
      <c r="E142" s="281"/>
      <c r="F142" s="281"/>
      <c r="G142" s="234">
        <v>16460</v>
      </c>
      <c r="H142" s="234">
        <v>0</v>
      </c>
      <c r="I142" s="234">
        <v>15855</v>
      </c>
      <c r="J142" s="234">
        <v>0</v>
      </c>
      <c r="K142" s="234">
        <v>605</v>
      </c>
      <c r="L142" s="234">
        <v>8693</v>
      </c>
      <c r="M142" s="234">
        <v>0</v>
      </c>
      <c r="N142" s="234">
        <v>8538</v>
      </c>
      <c r="O142" s="234">
        <v>0</v>
      </c>
      <c r="P142" s="234">
        <v>155</v>
      </c>
      <c r="Q142" s="234">
        <v>5717</v>
      </c>
      <c r="R142" s="234">
        <v>0</v>
      </c>
      <c r="S142" s="234">
        <v>0</v>
      </c>
      <c r="T142" s="234">
        <v>0</v>
      </c>
      <c r="U142" s="234">
        <v>5717</v>
      </c>
      <c r="V142" s="234">
        <v>0</v>
      </c>
      <c r="W142" s="234">
        <v>0</v>
      </c>
      <c r="X142" s="311"/>
      <c r="Y142" s="390"/>
      <c r="Z142" s="300"/>
    </row>
    <row r="143" spans="1:26" s="304" customFormat="1" ht="58.5" customHeight="1">
      <c r="A143" s="294"/>
      <c r="B143" s="240" t="s">
        <v>711</v>
      </c>
      <c r="C143" s="275"/>
      <c r="D143" s="275"/>
      <c r="E143" s="275"/>
      <c r="F143" s="275"/>
      <c r="G143" s="234">
        <v>4360</v>
      </c>
      <c r="H143" s="234"/>
      <c r="I143" s="234">
        <v>4360</v>
      </c>
      <c r="J143" s="234"/>
      <c r="K143" s="234"/>
      <c r="L143" s="234">
        <v>1200</v>
      </c>
      <c r="M143" s="234"/>
      <c r="N143" s="234">
        <v>1200</v>
      </c>
      <c r="O143" s="234"/>
      <c r="P143" s="234"/>
      <c r="Q143" s="234">
        <v>3160</v>
      </c>
      <c r="R143" s="234"/>
      <c r="S143" s="234"/>
      <c r="T143" s="234"/>
      <c r="U143" s="234">
        <v>3160</v>
      </c>
      <c r="V143" s="234"/>
      <c r="W143" s="234"/>
      <c r="X143" s="323" t="s">
        <v>591</v>
      </c>
      <c r="Y143" s="388"/>
      <c r="Z143" s="269"/>
    </row>
    <row r="144" spans="1:26" s="304" customFormat="1" ht="108" customHeight="1">
      <c r="A144" s="294"/>
      <c r="B144" s="240" t="s">
        <v>712</v>
      </c>
      <c r="C144" s="275"/>
      <c r="D144" s="275"/>
      <c r="E144" s="275"/>
      <c r="F144" s="275"/>
      <c r="G144" s="234">
        <v>12100</v>
      </c>
      <c r="H144" s="234"/>
      <c r="I144" s="234">
        <v>11495</v>
      </c>
      <c r="J144" s="234"/>
      <c r="K144" s="234">
        <v>605</v>
      </c>
      <c r="L144" s="234">
        <v>7493</v>
      </c>
      <c r="M144" s="234"/>
      <c r="N144" s="234">
        <v>7338</v>
      </c>
      <c r="O144" s="234"/>
      <c r="P144" s="234">
        <v>155</v>
      </c>
      <c r="Q144" s="234">
        <v>2557</v>
      </c>
      <c r="R144" s="234"/>
      <c r="S144" s="234"/>
      <c r="T144" s="234"/>
      <c r="U144" s="234">
        <v>2557</v>
      </c>
      <c r="V144" s="234"/>
      <c r="W144" s="234"/>
      <c r="X144" s="323" t="s">
        <v>722</v>
      </c>
      <c r="Y144" s="388"/>
      <c r="Z144" s="269"/>
    </row>
    <row r="145" spans="1:26" s="344" customFormat="1" ht="66" customHeight="1">
      <c r="A145" s="296" t="s">
        <v>723</v>
      </c>
      <c r="B145" s="316" t="s">
        <v>537</v>
      </c>
      <c r="C145" s="281"/>
      <c r="D145" s="281"/>
      <c r="E145" s="281"/>
      <c r="F145" s="281"/>
      <c r="G145" s="283">
        <v>201188</v>
      </c>
      <c r="H145" s="283">
        <v>0</v>
      </c>
      <c r="I145" s="283">
        <v>185195</v>
      </c>
      <c r="J145" s="283">
        <v>3977</v>
      </c>
      <c r="K145" s="283">
        <v>12016</v>
      </c>
      <c r="L145" s="283">
        <v>85088</v>
      </c>
      <c r="M145" s="283">
        <v>0</v>
      </c>
      <c r="N145" s="283">
        <v>85088</v>
      </c>
      <c r="O145" s="283">
        <v>0</v>
      </c>
      <c r="P145" s="283">
        <v>0</v>
      </c>
      <c r="Q145" s="283">
        <v>45269</v>
      </c>
      <c r="R145" s="283">
        <v>3581</v>
      </c>
      <c r="S145" s="283">
        <v>0</v>
      </c>
      <c r="T145" s="283">
        <v>0</v>
      </c>
      <c r="U145" s="283">
        <v>41688</v>
      </c>
      <c r="V145" s="283">
        <v>0</v>
      </c>
      <c r="W145" s="283">
        <v>0</v>
      </c>
      <c r="X145" s="325"/>
      <c r="Y145" s="390"/>
      <c r="Z145" s="300"/>
    </row>
    <row r="146" spans="1:26" s="304" customFormat="1" ht="55.5" customHeight="1">
      <c r="A146" s="294"/>
      <c r="B146" s="324" t="s">
        <v>641</v>
      </c>
      <c r="C146" s="275"/>
      <c r="D146" s="275"/>
      <c r="E146" s="275"/>
      <c r="F146" s="275"/>
      <c r="G146" s="234">
        <v>201188</v>
      </c>
      <c r="H146" s="234">
        <v>0</v>
      </c>
      <c r="I146" s="234">
        <v>185195</v>
      </c>
      <c r="J146" s="234">
        <v>3977</v>
      </c>
      <c r="K146" s="234">
        <v>12016</v>
      </c>
      <c r="L146" s="234">
        <v>85088</v>
      </c>
      <c r="M146" s="234">
        <v>0</v>
      </c>
      <c r="N146" s="234">
        <v>85088</v>
      </c>
      <c r="O146" s="234">
        <v>0</v>
      </c>
      <c r="P146" s="234">
        <v>0</v>
      </c>
      <c r="Q146" s="234">
        <v>45269</v>
      </c>
      <c r="R146" s="234">
        <v>3581</v>
      </c>
      <c r="S146" s="234">
        <v>0</v>
      </c>
      <c r="T146" s="234">
        <v>0</v>
      </c>
      <c r="U146" s="234">
        <v>41688</v>
      </c>
      <c r="V146" s="234">
        <v>0</v>
      </c>
      <c r="W146" s="234">
        <v>0</v>
      </c>
      <c r="X146" s="323"/>
      <c r="Y146" s="388"/>
      <c r="Z146" s="269"/>
    </row>
    <row r="147" spans="1:26" s="315" customFormat="1" ht="42" customHeight="1">
      <c r="A147" s="305"/>
      <c r="B147" s="314" t="s">
        <v>179</v>
      </c>
      <c r="C147" s="307"/>
      <c r="D147" s="307"/>
      <c r="E147" s="307"/>
      <c r="F147" s="307"/>
      <c r="G147" s="310">
        <v>111842</v>
      </c>
      <c r="H147" s="310"/>
      <c r="I147" s="310">
        <v>102137</v>
      </c>
      <c r="J147" s="310">
        <v>2312</v>
      </c>
      <c r="K147" s="310">
        <v>7393</v>
      </c>
      <c r="L147" s="310">
        <v>32631</v>
      </c>
      <c r="M147" s="310"/>
      <c r="N147" s="310">
        <v>32631</v>
      </c>
      <c r="O147" s="310"/>
      <c r="P147" s="310"/>
      <c r="Q147" s="310">
        <v>27614</v>
      </c>
      <c r="R147" s="310">
        <v>2056</v>
      </c>
      <c r="S147" s="310"/>
      <c r="T147" s="310"/>
      <c r="U147" s="310">
        <v>25558</v>
      </c>
      <c r="V147" s="310"/>
      <c r="W147" s="310"/>
      <c r="X147" s="275" t="s">
        <v>326</v>
      </c>
      <c r="Y147" s="391"/>
      <c r="Z147" s="312"/>
    </row>
    <row r="148" spans="1:26" s="315" customFormat="1" ht="42.75" customHeight="1">
      <c r="A148" s="305"/>
      <c r="B148" s="346" t="s">
        <v>178</v>
      </c>
      <c r="C148" s="307"/>
      <c r="D148" s="307"/>
      <c r="E148" s="307"/>
      <c r="F148" s="307"/>
      <c r="G148" s="310">
        <v>89346</v>
      </c>
      <c r="H148" s="310"/>
      <c r="I148" s="310">
        <v>83058</v>
      </c>
      <c r="J148" s="310">
        <v>1665</v>
      </c>
      <c r="K148" s="310">
        <v>4623</v>
      </c>
      <c r="L148" s="310">
        <v>52457</v>
      </c>
      <c r="M148" s="310"/>
      <c r="N148" s="310">
        <v>52457</v>
      </c>
      <c r="O148" s="310"/>
      <c r="P148" s="310"/>
      <c r="Q148" s="310">
        <v>17655</v>
      </c>
      <c r="R148" s="310">
        <v>1525</v>
      </c>
      <c r="S148" s="310"/>
      <c r="T148" s="310"/>
      <c r="U148" s="310">
        <v>16130</v>
      </c>
      <c r="V148" s="310"/>
      <c r="W148" s="310"/>
      <c r="X148" s="275" t="s">
        <v>321</v>
      </c>
      <c r="Y148" s="391"/>
      <c r="Z148" s="312"/>
    </row>
    <row r="149" spans="1:26" s="344" customFormat="1" ht="59.25" customHeight="1">
      <c r="A149" s="296" t="s">
        <v>724</v>
      </c>
      <c r="B149" s="324" t="s">
        <v>347</v>
      </c>
      <c r="C149" s="281"/>
      <c r="D149" s="281"/>
      <c r="E149" s="281"/>
      <c r="F149" s="281"/>
      <c r="G149" s="283">
        <v>239915</v>
      </c>
      <c r="H149" s="283">
        <v>0</v>
      </c>
      <c r="I149" s="283">
        <v>186862</v>
      </c>
      <c r="J149" s="283">
        <v>14562</v>
      </c>
      <c r="K149" s="283">
        <v>38491</v>
      </c>
      <c r="L149" s="283">
        <v>97633</v>
      </c>
      <c r="M149" s="283">
        <v>0</v>
      </c>
      <c r="N149" s="283">
        <v>84674</v>
      </c>
      <c r="O149" s="283">
        <v>9544</v>
      </c>
      <c r="P149" s="283">
        <v>3415</v>
      </c>
      <c r="Q149" s="283">
        <v>78212</v>
      </c>
      <c r="R149" s="283">
        <v>5018</v>
      </c>
      <c r="S149" s="283">
        <v>0</v>
      </c>
      <c r="T149" s="283">
        <v>0</v>
      </c>
      <c r="U149" s="283">
        <v>73194</v>
      </c>
      <c r="V149" s="283">
        <v>0</v>
      </c>
      <c r="W149" s="283">
        <v>0</v>
      </c>
      <c r="X149" s="347"/>
      <c r="Y149" s="390"/>
      <c r="Z149" s="300"/>
    </row>
    <row r="150" spans="1:26" s="315" customFormat="1" ht="42.75" customHeight="1">
      <c r="A150" s="305"/>
      <c r="B150" s="348" t="s">
        <v>725</v>
      </c>
      <c r="C150" s="307"/>
      <c r="D150" s="307"/>
      <c r="E150" s="307"/>
      <c r="F150" s="307"/>
      <c r="G150" s="310">
        <v>95800</v>
      </c>
      <c r="H150" s="310"/>
      <c r="I150" s="310">
        <v>74406</v>
      </c>
      <c r="J150" s="310">
        <v>8522</v>
      </c>
      <c r="K150" s="310">
        <v>12872</v>
      </c>
      <c r="L150" s="310">
        <v>30198</v>
      </c>
      <c r="M150" s="310"/>
      <c r="N150" s="310">
        <v>24404</v>
      </c>
      <c r="O150" s="310">
        <v>5794</v>
      </c>
      <c r="P150" s="310">
        <v>0</v>
      </c>
      <c r="Q150" s="310">
        <v>35171</v>
      </c>
      <c r="R150" s="310">
        <v>2728</v>
      </c>
      <c r="S150" s="310"/>
      <c r="T150" s="310"/>
      <c r="U150" s="310">
        <v>32443</v>
      </c>
      <c r="V150" s="310"/>
      <c r="W150" s="310"/>
      <c r="X150" s="311" t="s">
        <v>293</v>
      </c>
      <c r="Y150" s="391"/>
      <c r="Z150" s="312"/>
    </row>
    <row r="151" spans="1:26" s="315" customFormat="1" ht="42.75" customHeight="1">
      <c r="A151" s="305"/>
      <c r="B151" s="349" t="s">
        <v>726</v>
      </c>
      <c r="C151" s="307"/>
      <c r="D151" s="307"/>
      <c r="E151" s="307"/>
      <c r="F151" s="307"/>
      <c r="G151" s="310">
        <v>48334</v>
      </c>
      <c r="H151" s="310"/>
      <c r="I151" s="310">
        <v>35561</v>
      </c>
      <c r="J151" s="310">
        <v>5964</v>
      </c>
      <c r="K151" s="310">
        <v>6809</v>
      </c>
      <c r="L151" s="310">
        <v>28724</v>
      </c>
      <c r="M151" s="310"/>
      <c r="N151" s="310">
        <v>23659</v>
      </c>
      <c r="O151" s="310">
        <v>3750</v>
      </c>
      <c r="P151" s="310">
        <v>1315</v>
      </c>
      <c r="Q151" s="310">
        <v>12116</v>
      </c>
      <c r="R151" s="310">
        <v>2214</v>
      </c>
      <c r="S151" s="310"/>
      <c r="T151" s="310"/>
      <c r="U151" s="310">
        <v>9902</v>
      </c>
      <c r="V151" s="310"/>
      <c r="W151" s="310"/>
      <c r="X151" s="311" t="s">
        <v>296</v>
      </c>
      <c r="Y151" s="391"/>
      <c r="Z151" s="312"/>
    </row>
    <row r="152" spans="1:26" s="315" customFormat="1" ht="42.75" customHeight="1">
      <c r="A152" s="305"/>
      <c r="B152" s="314" t="s">
        <v>727</v>
      </c>
      <c r="C152" s="307"/>
      <c r="D152" s="307"/>
      <c r="E152" s="307"/>
      <c r="F152" s="307"/>
      <c r="G152" s="310">
        <v>2550</v>
      </c>
      <c r="H152" s="310"/>
      <c r="I152" s="310">
        <v>2395</v>
      </c>
      <c r="J152" s="310">
        <v>76</v>
      </c>
      <c r="K152" s="310">
        <v>79</v>
      </c>
      <c r="L152" s="310">
        <v>2395</v>
      </c>
      <c r="M152" s="310"/>
      <c r="N152" s="310">
        <v>2395</v>
      </c>
      <c r="O152" s="310"/>
      <c r="P152" s="310"/>
      <c r="Q152" s="310">
        <v>76</v>
      </c>
      <c r="R152" s="310">
        <v>76</v>
      </c>
      <c r="S152" s="310"/>
      <c r="T152" s="310"/>
      <c r="U152" s="310"/>
      <c r="V152" s="310"/>
      <c r="W152" s="310"/>
      <c r="X152" s="275" t="s">
        <v>321</v>
      </c>
      <c r="Y152" s="391"/>
      <c r="Z152" s="312"/>
    </row>
    <row r="153" spans="1:26" s="315" customFormat="1" ht="42.75" customHeight="1">
      <c r="A153" s="305"/>
      <c r="B153" s="314" t="s">
        <v>728</v>
      </c>
      <c r="C153" s="307"/>
      <c r="D153" s="307"/>
      <c r="E153" s="307"/>
      <c r="F153" s="307"/>
      <c r="G153" s="310">
        <v>4000</v>
      </c>
      <c r="H153" s="310"/>
      <c r="I153" s="310">
        <v>3500</v>
      </c>
      <c r="J153" s="310">
        <v>0</v>
      </c>
      <c r="K153" s="310">
        <v>500</v>
      </c>
      <c r="L153" s="310">
        <v>2000</v>
      </c>
      <c r="M153" s="310"/>
      <c r="N153" s="310">
        <v>2000</v>
      </c>
      <c r="O153" s="310"/>
      <c r="P153" s="310"/>
      <c r="Q153" s="310">
        <v>1500</v>
      </c>
      <c r="R153" s="310"/>
      <c r="S153" s="310"/>
      <c r="T153" s="310"/>
      <c r="U153" s="310">
        <v>1500</v>
      </c>
      <c r="V153" s="310"/>
      <c r="W153" s="310"/>
      <c r="X153" s="311" t="s">
        <v>319</v>
      </c>
      <c r="Y153" s="391"/>
      <c r="Z153" s="312"/>
    </row>
    <row r="154" spans="1:26" s="315" customFormat="1" ht="42.75" customHeight="1">
      <c r="A154" s="305"/>
      <c r="B154" s="314" t="s">
        <v>729</v>
      </c>
      <c r="C154" s="307"/>
      <c r="D154" s="307"/>
      <c r="E154" s="307"/>
      <c r="F154" s="307"/>
      <c r="G154" s="310">
        <v>56731</v>
      </c>
      <c r="H154" s="310"/>
      <c r="I154" s="310">
        <v>43143</v>
      </c>
      <c r="J154" s="310">
        <v>0</v>
      </c>
      <c r="K154" s="310">
        <v>13588</v>
      </c>
      <c r="L154" s="310">
        <v>24245</v>
      </c>
      <c r="M154" s="310"/>
      <c r="N154" s="310">
        <v>22145</v>
      </c>
      <c r="O154" s="310">
        <v>0</v>
      </c>
      <c r="P154" s="310">
        <v>2100</v>
      </c>
      <c r="Q154" s="310">
        <v>11563</v>
      </c>
      <c r="R154" s="310"/>
      <c r="S154" s="310"/>
      <c r="T154" s="310"/>
      <c r="U154" s="310">
        <v>11563</v>
      </c>
      <c r="V154" s="310"/>
      <c r="W154" s="310"/>
      <c r="X154" s="311" t="s">
        <v>705</v>
      </c>
      <c r="Y154" s="391"/>
      <c r="Z154" s="312"/>
    </row>
    <row r="155" spans="1:26" s="315" customFormat="1" ht="42.75" customHeight="1">
      <c r="A155" s="305"/>
      <c r="B155" s="314" t="s">
        <v>730</v>
      </c>
      <c r="C155" s="307"/>
      <c r="D155" s="307"/>
      <c r="E155" s="307"/>
      <c r="F155" s="307"/>
      <c r="G155" s="310">
        <v>19500</v>
      </c>
      <c r="H155" s="310"/>
      <c r="I155" s="310">
        <v>18335</v>
      </c>
      <c r="J155" s="310">
        <v>0</v>
      </c>
      <c r="K155" s="310">
        <v>1165</v>
      </c>
      <c r="L155" s="310">
        <v>7281</v>
      </c>
      <c r="M155" s="310"/>
      <c r="N155" s="310">
        <v>7281</v>
      </c>
      <c r="O155" s="310">
        <v>0</v>
      </c>
      <c r="P155" s="310">
        <v>0</v>
      </c>
      <c r="Q155" s="310">
        <v>11054</v>
      </c>
      <c r="R155" s="310"/>
      <c r="S155" s="310"/>
      <c r="T155" s="310"/>
      <c r="U155" s="310">
        <v>11054</v>
      </c>
      <c r="V155" s="310"/>
      <c r="W155" s="310"/>
      <c r="X155" s="275" t="s">
        <v>324</v>
      </c>
      <c r="Y155" s="391"/>
      <c r="Z155" s="312"/>
    </row>
    <row r="156" spans="1:26" s="315" customFormat="1" ht="42.75" customHeight="1">
      <c r="A156" s="305"/>
      <c r="B156" s="350" t="s">
        <v>731</v>
      </c>
      <c r="C156" s="307"/>
      <c r="D156" s="307"/>
      <c r="E156" s="307"/>
      <c r="F156" s="307"/>
      <c r="G156" s="310">
        <v>5350</v>
      </c>
      <c r="H156" s="310"/>
      <c r="I156" s="310">
        <v>5082</v>
      </c>
      <c r="J156" s="310">
        <v>0</v>
      </c>
      <c r="K156" s="310">
        <v>268</v>
      </c>
      <c r="L156" s="310">
        <v>1250</v>
      </c>
      <c r="M156" s="310"/>
      <c r="N156" s="310">
        <v>1250</v>
      </c>
      <c r="O156" s="310">
        <v>0</v>
      </c>
      <c r="P156" s="310">
        <v>0</v>
      </c>
      <c r="Q156" s="310">
        <v>3832</v>
      </c>
      <c r="R156" s="310"/>
      <c r="S156" s="310"/>
      <c r="T156" s="310"/>
      <c r="U156" s="310">
        <v>3832</v>
      </c>
      <c r="V156" s="310"/>
      <c r="W156" s="310"/>
      <c r="X156" s="311" t="s">
        <v>732</v>
      </c>
      <c r="Y156" s="391"/>
      <c r="Z156" s="312"/>
    </row>
    <row r="157" spans="1:26" s="315" customFormat="1" ht="42.75" customHeight="1">
      <c r="A157" s="305"/>
      <c r="B157" s="350" t="s">
        <v>733</v>
      </c>
      <c r="C157" s="307"/>
      <c r="D157" s="307"/>
      <c r="E157" s="307"/>
      <c r="F157" s="307"/>
      <c r="G157" s="310">
        <v>7650</v>
      </c>
      <c r="H157" s="310"/>
      <c r="I157" s="310">
        <v>4440</v>
      </c>
      <c r="J157" s="310">
        <v>0</v>
      </c>
      <c r="K157" s="310">
        <v>3210</v>
      </c>
      <c r="L157" s="310">
        <v>1540</v>
      </c>
      <c r="M157" s="310"/>
      <c r="N157" s="310">
        <v>1540</v>
      </c>
      <c r="O157" s="310">
        <v>0</v>
      </c>
      <c r="P157" s="310">
        <v>0</v>
      </c>
      <c r="Q157" s="310">
        <v>2900</v>
      </c>
      <c r="R157" s="310"/>
      <c r="S157" s="310"/>
      <c r="T157" s="310"/>
      <c r="U157" s="310">
        <v>2900</v>
      </c>
      <c r="V157" s="310"/>
      <c r="W157" s="310"/>
      <c r="X157" s="275" t="s">
        <v>330</v>
      </c>
      <c r="Y157" s="391"/>
      <c r="Z157" s="312"/>
    </row>
    <row r="158" spans="1:26" s="321" customFormat="1" ht="29.25" customHeight="1">
      <c r="A158" s="279">
        <v>13</v>
      </c>
      <c r="B158" s="236" t="s">
        <v>478</v>
      </c>
      <c r="C158" s="337"/>
      <c r="D158" s="337"/>
      <c r="E158" s="337"/>
      <c r="F158" s="337"/>
      <c r="G158" s="283"/>
      <c r="H158" s="283"/>
      <c r="I158" s="283"/>
      <c r="J158" s="283"/>
      <c r="K158" s="283"/>
      <c r="L158" s="283">
        <v>295000</v>
      </c>
      <c r="M158" s="283"/>
      <c r="N158" s="283"/>
      <c r="O158" s="283">
        <v>295000</v>
      </c>
      <c r="P158" s="283"/>
      <c r="Q158" s="292">
        <v>45000</v>
      </c>
      <c r="R158" s="283">
        <v>22500</v>
      </c>
      <c r="S158" s="283"/>
      <c r="T158" s="283">
        <v>22500</v>
      </c>
      <c r="U158" s="283"/>
      <c r="V158" s="283"/>
      <c r="W158" s="283"/>
      <c r="X158" s="337"/>
      <c r="Y158" s="388">
        <v>295000</v>
      </c>
      <c r="Z158" s="269"/>
    </row>
    <row r="159" spans="1:26" s="315" customFormat="1" ht="42.75" customHeight="1">
      <c r="A159" s="305"/>
      <c r="B159" s="350" t="s">
        <v>175</v>
      </c>
      <c r="C159" s="307"/>
      <c r="D159" s="307"/>
      <c r="E159" s="307"/>
      <c r="F159" s="307"/>
      <c r="G159" s="310"/>
      <c r="H159" s="310"/>
      <c r="I159" s="310"/>
      <c r="J159" s="310"/>
      <c r="K159" s="310"/>
      <c r="L159" s="310"/>
      <c r="M159" s="310"/>
      <c r="N159" s="310"/>
      <c r="O159" s="310"/>
      <c r="P159" s="310"/>
      <c r="Q159" s="310">
        <v>5400</v>
      </c>
      <c r="R159" s="310"/>
      <c r="S159" s="310"/>
      <c r="T159" s="310">
        <v>5400</v>
      </c>
      <c r="U159" s="310"/>
      <c r="V159" s="310"/>
      <c r="W159" s="310"/>
      <c r="X159" s="275"/>
      <c r="Y159" s="391"/>
      <c r="Z159" s="312"/>
    </row>
    <row r="160" spans="1:26" s="315" customFormat="1" ht="42.75" customHeight="1">
      <c r="A160" s="305"/>
      <c r="B160" s="350" t="s">
        <v>174</v>
      </c>
      <c r="C160" s="307"/>
      <c r="D160" s="307"/>
      <c r="E160" s="307"/>
      <c r="F160" s="307"/>
      <c r="G160" s="310"/>
      <c r="H160" s="310"/>
      <c r="I160" s="310"/>
      <c r="J160" s="310"/>
      <c r="K160" s="310"/>
      <c r="L160" s="310"/>
      <c r="M160" s="310"/>
      <c r="N160" s="310"/>
      <c r="O160" s="310"/>
      <c r="P160" s="310"/>
      <c r="Q160" s="310">
        <v>7000</v>
      </c>
      <c r="R160" s="310">
        <v>3000</v>
      </c>
      <c r="S160" s="310"/>
      <c r="T160" s="310">
        <v>4000</v>
      </c>
      <c r="U160" s="310"/>
      <c r="V160" s="310"/>
      <c r="W160" s="310"/>
      <c r="X160" s="275"/>
      <c r="Y160" s="391"/>
      <c r="Z160" s="312"/>
    </row>
    <row r="161" spans="1:26" s="315" customFormat="1" ht="42.75" customHeight="1">
      <c r="A161" s="305"/>
      <c r="B161" s="350" t="s">
        <v>176</v>
      </c>
      <c r="C161" s="307"/>
      <c r="D161" s="307"/>
      <c r="E161" s="307"/>
      <c r="F161" s="307"/>
      <c r="G161" s="310"/>
      <c r="H161" s="310"/>
      <c r="I161" s="310"/>
      <c r="J161" s="310"/>
      <c r="K161" s="310"/>
      <c r="L161" s="310"/>
      <c r="M161" s="310"/>
      <c r="N161" s="310"/>
      <c r="O161" s="310"/>
      <c r="P161" s="310"/>
      <c r="Q161" s="310">
        <v>10000</v>
      </c>
      <c r="R161" s="310">
        <v>4400</v>
      </c>
      <c r="S161" s="310"/>
      <c r="T161" s="310">
        <v>5600</v>
      </c>
      <c r="U161" s="310"/>
      <c r="V161" s="310"/>
      <c r="W161" s="310"/>
      <c r="X161" s="275"/>
      <c r="Y161" s="391"/>
      <c r="Z161" s="312"/>
    </row>
    <row r="162" spans="1:26" s="315" customFormat="1" ht="42.75" customHeight="1">
      <c r="A162" s="305"/>
      <c r="B162" s="350" t="s">
        <v>179</v>
      </c>
      <c r="C162" s="307"/>
      <c r="D162" s="307"/>
      <c r="E162" s="307"/>
      <c r="F162" s="307"/>
      <c r="G162" s="310"/>
      <c r="H162" s="310"/>
      <c r="I162" s="310"/>
      <c r="J162" s="310"/>
      <c r="K162" s="310"/>
      <c r="L162" s="310"/>
      <c r="M162" s="310"/>
      <c r="N162" s="310"/>
      <c r="O162" s="310"/>
      <c r="P162" s="310"/>
      <c r="Q162" s="310">
        <v>10000</v>
      </c>
      <c r="R162" s="310">
        <v>6500</v>
      </c>
      <c r="S162" s="310"/>
      <c r="T162" s="310">
        <v>3500</v>
      </c>
      <c r="U162" s="310"/>
      <c r="V162" s="310"/>
      <c r="W162" s="310"/>
      <c r="X162" s="275"/>
      <c r="Y162" s="391"/>
      <c r="Z162" s="312"/>
    </row>
    <row r="163" spans="1:26" s="315" customFormat="1" ht="42.75" customHeight="1">
      <c r="A163" s="305"/>
      <c r="B163" s="350" t="s">
        <v>173</v>
      </c>
      <c r="C163" s="307"/>
      <c r="D163" s="307"/>
      <c r="E163" s="307"/>
      <c r="F163" s="307"/>
      <c r="G163" s="310"/>
      <c r="H163" s="310"/>
      <c r="I163" s="310"/>
      <c r="J163" s="310"/>
      <c r="K163" s="310"/>
      <c r="L163" s="310"/>
      <c r="M163" s="310"/>
      <c r="N163" s="310"/>
      <c r="O163" s="310"/>
      <c r="P163" s="310"/>
      <c r="Q163" s="310">
        <v>5000</v>
      </c>
      <c r="R163" s="310">
        <v>3500</v>
      </c>
      <c r="S163" s="310"/>
      <c r="T163" s="310">
        <v>1500</v>
      </c>
      <c r="U163" s="310"/>
      <c r="V163" s="310"/>
      <c r="W163" s="310"/>
      <c r="X163" s="275"/>
      <c r="Y163" s="391"/>
      <c r="Z163" s="312"/>
    </row>
    <row r="164" spans="1:26" s="315" customFormat="1" ht="42.75" customHeight="1">
      <c r="A164" s="305"/>
      <c r="B164" s="350" t="s">
        <v>172</v>
      </c>
      <c r="C164" s="307"/>
      <c r="D164" s="307"/>
      <c r="E164" s="307"/>
      <c r="F164" s="307"/>
      <c r="G164" s="310"/>
      <c r="H164" s="310"/>
      <c r="I164" s="310"/>
      <c r="J164" s="310"/>
      <c r="K164" s="310"/>
      <c r="L164" s="310"/>
      <c r="M164" s="310"/>
      <c r="N164" s="310"/>
      <c r="O164" s="310"/>
      <c r="P164" s="310"/>
      <c r="Q164" s="310">
        <v>1600</v>
      </c>
      <c r="R164" s="310">
        <v>1600</v>
      </c>
      <c r="S164" s="310"/>
      <c r="T164" s="310"/>
      <c r="U164" s="310"/>
      <c r="V164" s="310"/>
      <c r="W164" s="310"/>
      <c r="X164" s="275"/>
      <c r="Y164" s="391"/>
      <c r="Z164" s="312"/>
    </row>
    <row r="165" spans="1:26" s="315" customFormat="1" ht="42.75" customHeight="1">
      <c r="A165" s="305"/>
      <c r="B165" s="350" t="s">
        <v>177</v>
      </c>
      <c r="C165" s="307"/>
      <c r="D165" s="307"/>
      <c r="E165" s="307"/>
      <c r="F165" s="307"/>
      <c r="G165" s="310"/>
      <c r="H165" s="310"/>
      <c r="I165" s="310"/>
      <c r="J165" s="310"/>
      <c r="K165" s="310"/>
      <c r="L165" s="310"/>
      <c r="M165" s="310"/>
      <c r="N165" s="310"/>
      <c r="O165" s="310"/>
      <c r="P165" s="310"/>
      <c r="Q165" s="310">
        <v>6000</v>
      </c>
      <c r="R165" s="310">
        <v>3500</v>
      </c>
      <c r="S165" s="310"/>
      <c r="T165" s="310">
        <v>2500</v>
      </c>
      <c r="U165" s="310"/>
      <c r="V165" s="310"/>
      <c r="W165" s="310"/>
      <c r="X165" s="275"/>
      <c r="Y165" s="391"/>
      <c r="Z165" s="312"/>
    </row>
    <row r="166" spans="1:26" s="272" customFormat="1" ht="42" customHeight="1">
      <c r="A166" s="371" t="s">
        <v>31</v>
      </c>
      <c r="B166" s="381" t="s">
        <v>166</v>
      </c>
      <c r="C166" s="275"/>
      <c r="D166" s="275"/>
      <c r="E166" s="275"/>
      <c r="F166" s="275"/>
      <c r="G166" s="318">
        <v>1002440</v>
      </c>
      <c r="H166" s="318">
        <v>0</v>
      </c>
      <c r="I166" s="318">
        <v>18500</v>
      </c>
      <c r="J166" s="318">
        <v>966450</v>
      </c>
      <c r="K166" s="318">
        <v>17490</v>
      </c>
      <c r="L166" s="318">
        <v>216812</v>
      </c>
      <c r="M166" s="318">
        <v>0</v>
      </c>
      <c r="N166" s="318">
        <v>0</v>
      </c>
      <c r="O166" s="318">
        <v>211832</v>
      </c>
      <c r="P166" s="318">
        <v>4980</v>
      </c>
      <c r="Q166" s="318">
        <v>144460</v>
      </c>
      <c r="R166" s="318">
        <v>79460</v>
      </c>
      <c r="S166" s="318">
        <v>0</v>
      </c>
      <c r="T166" s="318">
        <v>65000</v>
      </c>
      <c r="U166" s="318">
        <v>0</v>
      </c>
      <c r="V166" s="318">
        <v>0</v>
      </c>
      <c r="W166" s="318">
        <v>0</v>
      </c>
      <c r="X166" s="275"/>
      <c r="Y166" s="388">
        <v>216812</v>
      </c>
      <c r="Z166" s="269"/>
    </row>
    <row r="167" spans="1:26" s="351" customFormat="1" ht="29.25" customHeight="1">
      <c r="A167" s="279">
        <v>1</v>
      </c>
      <c r="B167" s="329" t="s">
        <v>314</v>
      </c>
      <c r="C167" s="317"/>
      <c r="D167" s="317"/>
      <c r="E167" s="317"/>
      <c r="F167" s="317"/>
      <c r="G167" s="318">
        <v>3000</v>
      </c>
      <c r="H167" s="318">
        <v>0</v>
      </c>
      <c r="I167" s="318">
        <v>0</v>
      </c>
      <c r="J167" s="318">
        <v>3000</v>
      </c>
      <c r="K167" s="318">
        <v>0</v>
      </c>
      <c r="L167" s="318">
        <v>1800</v>
      </c>
      <c r="M167" s="318"/>
      <c r="N167" s="318">
        <v>0</v>
      </c>
      <c r="O167" s="318">
        <v>1800</v>
      </c>
      <c r="P167" s="318">
        <v>0</v>
      </c>
      <c r="Q167" s="318">
        <v>600</v>
      </c>
      <c r="R167" s="318">
        <v>600</v>
      </c>
      <c r="S167" s="318">
        <v>0</v>
      </c>
      <c r="T167" s="318">
        <v>0</v>
      </c>
      <c r="U167" s="318">
        <v>0</v>
      </c>
      <c r="V167" s="318">
        <v>0</v>
      </c>
      <c r="W167" s="318">
        <v>0</v>
      </c>
      <c r="X167" s="317"/>
      <c r="Y167" s="388">
        <v>1800</v>
      </c>
      <c r="Z167" s="269"/>
    </row>
    <row r="168" spans="1:26" s="272" customFormat="1" ht="15.75">
      <c r="A168" s="284"/>
      <c r="B168" s="327" t="s">
        <v>480</v>
      </c>
      <c r="C168" s="275" t="s">
        <v>189</v>
      </c>
      <c r="D168" s="275" t="s">
        <v>380</v>
      </c>
      <c r="E168" s="275" t="s">
        <v>380</v>
      </c>
      <c r="F168" s="275" t="s">
        <v>517</v>
      </c>
      <c r="G168" s="234">
        <v>3000</v>
      </c>
      <c r="H168" s="234"/>
      <c r="I168" s="234"/>
      <c r="J168" s="234">
        <v>3000</v>
      </c>
      <c r="K168" s="234"/>
      <c r="L168" s="234">
        <v>1800</v>
      </c>
      <c r="M168" s="234"/>
      <c r="N168" s="234"/>
      <c r="O168" s="234">
        <v>1800</v>
      </c>
      <c r="P168" s="234"/>
      <c r="Q168" s="218">
        <v>600</v>
      </c>
      <c r="R168" s="234">
        <v>600</v>
      </c>
      <c r="S168" s="234"/>
      <c r="T168" s="234"/>
      <c r="U168" s="234"/>
      <c r="V168" s="234"/>
      <c r="W168" s="234"/>
      <c r="X168" s="275" t="s">
        <v>314</v>
      </c>
      <c r="Y168" s="388">
        <v>1800</v>
      </c>
      <c r="Z168" s="269"/>
    </row>
    <row r="169" spans="1:26" s="352" customFormat="1" ht="15.75">
      <c r="A169" s="281">
        <v>2</v>
      </c>
      <c r="B169" s="329" t="s">
        <v>332</v>
      </c>
      <c r="C169" s="281"/>
      <c r="D169" s="281"/>
      <c r="E169" s="281"/>
      <c r="F169" s="281"/>
      <c r="G169" s="283">
        <v>760000</v>
      </c>
      <c r="H169" s="283">
        <v>0</v>
      </c>
      <c r="I169" s="283">
        <v>0</v>
      </c>
      <c r="J169" s="283">
        <v>760000</v>
      </c>
      <c r="K169" s="283">
        <v>0</v>
      </c>
      <c r="L169" s="283">
        <v>146582</v>
      </c>
      <c r="M169" s="283">
        <v>0</v>
      </c>
      <c r="N169" s="283">
        <v>0</v>
      </c>
      <c r="O169" s="283">
        <v>146582</v>
      </c>
      <c r="P169" s="283">
        <v>0</v>
      </c>
      <c r="Q169" s="283">
        <v>90000</v>
      </c>
      <c r="R169" s="283">
        <v>40000</v>
      </c>
      <c r="S169" s="283">
        <v>0</v>
      </c>
      <c r="T169" s="283">
        <v>50000</v>
      </c>
      <c r="U169" s="283">
        <v>0</v>
      </c>
      <c r="V169" s="283">
        <v>0</v>
      </c>
      <c r="W169" s="283">
        <v>0</v>
      </c>
      <c r="X169" s="281"/>
      <c r="Y169" s="388">
        <v>146582</v>
      </c>
      <c r="Z169" s="269"/>
    </row>
    <row r="170" spans="1:26" s="272" customFormat="1" ht="49.5" customHeight="1">
      <c r="A170" s="275"/>
      <c r="B170" s="285" t="s">
        <v>734</v>
      </c>
      <c r="C170" s="275" t="s">
        <v>189</v>
      </c>
      <c r="D170" s="275"/>
      <c r="E170" s="275"/>
      <c r="F170" s="286" t="s">
        <v>735</v>
      </c>
      <c r="G170" s="234">
        <v>350000</v>
      </c>
      <c r="H170" s="234"/>
      <c r="I170" s="234"/>
      <c r="J170" s="234">
        <v>350000</v>
      </c>
      <c r="K170" s="234"/>
      <c r="L170" s="234">
        <v>47000</v>
      </c>
      <c r="M170" s="234"/>
      <c r="N170" s="234"/>
      <c r="O170" s="234">
        <v>47000</v>
      </c>
      <c r="P170" s="234"/>
      <c r="Q170" s="218">
        <v>40000</v>
      </c>
      <c r="R170" s="234">
        <v>10000</v>
      </c>
      <c r="S170" s="234"/>
      <c r="T170" s="234">
        <v>30000</v>
      </c>
      <c r="U170" s="234"/>
      <c r="V170" s="234"/>
      <c r="W170" s="234"/>
      <c r="X170" s="290" t="s">
        <v>646</v>
      </c>
      <c r="Y170" s="388"/>
      <c r="Z170" s="269"/>
    </row>
    <row r="171" spans="1:26" s="272" customFormat="1" ht="49.5" customHeight="1">
      <c r="A171" s="275"/>
      <c r="B171" s="285" t="s">
        <v>736</v>
      </c>
      <c r="C171" s="275" t="s">
        <v>189</v>
      </c>
      <c r="D171" s="275"/>
      <c r="E171" s="275"/>
      <c r="F171" s="286" t="s">
        <v>737</v>
      </c>
      <c r="G171" s="234">
        <v>410000</v>
      </c>
      <c r="H171" s="234"/>
      <c r="I171" s="234"/>
      <c r="J171" s="234">
        <v>410000</v>
      </c>
      <c r="K171" s="234"/>
      <c r="L171" s="234">
        <v>99582</v>
      </c>
      <c r="M171" s="234"/>
      <c r="N171" s="234"/>
      <c r="O171" s="234">
        <v>99582</v>
      </c>
      <c r="P171" s="234"/>
      <c r="Q171" s="218">
        <v>50000</v>
      </c>
      <c r="R171" s="234">
        <v>30000</v>
      </c>
      <c r="S171" s="234"/>
      <c r="T171" s="234">
        <v>20000</v>
      </c>
      <c r="U171" s="234"/>
      <c r="V171" s="234"/>
      <c r="W171" s="234"/>
      <c r="X171" s="290" t="s">
        <v>646</v>
      </c>
      <c r="Y171" s="388"/>
      <c r="Z171" s="269"/>
    </row>
    <row r="172" spans="1:26" s="352" customFormat="1" ht="39" customHeight="1">
      <c r="A172" s="281">
        <v>3</v>
      </c>
      <c r="B172" s="281" t="s">
        <v>738</v>
      </c>
      <c r="C172" s="281"/>
      <c r="D172" s="281"/>
      <c r="E172" s="281"/>
      <c r="F172" s="281"/>
      <c r="G172" s="283">
        <v>23500</v>
      </c>
      <c r="H172" s="283">
        <v>0</v>
      </c>
      <c r="I172" s="283">
        <v>18500</v>
      </c>
      <c r="J172" s="283">
        <v>5000</v>
      </c>
      <c r="K172" s="283">
        <v>0</v>
      </c>
      <c r="L172" s="283">
        <v>0</v>
      </c>
      <c r="M172" s="283">
        <v>0</v>
      </c>
      <c r="N172" s="283">
        <v>0</v>
      </c>
      <c r="O172" s="283">
        <v>0</v>
      </c>
      <c r="P172" s="283">
        <v>0</v>
      </c>
      <c r="Q172" s="283">
        <v>5000</v>
      </c>
      <c r="R172" s="283">
        <v>5000</v>
      </c>
      <c r="S172" s="283">
        <v>0</v>
      </c>
      <c r="T172" s="283">
        <v>0</v>
      </c>
      <c r="U172" s="283">
        <v>0</v>
      </c>
      <c r="V172" s="283">
        <v>0</v>
      </c>
      <c r="W172" s="283">
        <v>0</v>
      </c>
      <c r="X172" s="281"/>
      <c r="Y172" s="390"/>
      <c r="Z172" s="300"/>
    </row>
    <row r="173" spans="1:26" s="272" customFormat="1" ht="96" customHeight="1">
      <c r="A173" s="275"/>
      <c r="B173" s="285" t="s">
        <v>739</v>
      </c>
      <c r="C173" s="275" t="s">
        <v>189</v>
      </c>
      <c r="D173" s="275"/>
      <c r="E173" s="275"/>
      <c r="F173" s="286" t="s">
        <v>740</v>
      </c>
      <c r="G173" s="234">
        <v>23500</v>
      </c>
      <c r="H173" s="234"/>
      <c r="I173" s="234">
        <v>18500</v>
      </c>
      <c r="J173" s="234">
        <v>5000</v>
      </c>
      <c r="K173" s="234"/>
      <c r="L173" s="234"/>
      <c r="M173" s="234"/>
      <c r="N173" s="234"/>
      <c r="O173" s="234"/>
      <c r="P173" s="234"/>
      <c r="Q173" s="218">
        <v>5000</v>
      </c>
      <c r="R173" s="234">
        <v>5000</v>
      </c>
      <c r="S173" s="234"/>
      <c r="T173" s="234"/>
      <c r="U173" s="234"/>
      <c r="V173" s="234"/>
      <c r="W173" s="234"/>
      <c r="X173" s="275" t="s">
        <v>738</v>
      </c>
      <c r="Y173" s="388"/>
      <c r="Z173" s="269"/>
    </row>
    <row r="174" spans="1:26" s="272" customFormat="1" ht="39" customHeight="1">
      <c r="A174" s="296">
        <v>4</v>
      </c>
      <c r="B174" s="297" t="s">
        <v>741</v>
      </c>
      <c r="C174" s="281"/>
      <c r="D174" s="282"/>
      <c r="E174" s="282"/>
      <c r="F174" s="298"/>
      <c r="G174" s="299">
        <v>19490</v>
      </c>
      <c r="H174" s="299">
        <v>0</v>
      </c>
      <c r="I174" s="299">
        <v>0</v>
      </c>
      <c r="J174" s="299">
        <v>17690</v>
      </c>
      <c r="K174" s="299">
        <v>1800</v>
      </c>
      <c r="L174" s="299">
        <v>7500</v>
      </c>
      <c r="M174" s="299">
        <v>0</v>
      </c>
      <c r="N174" s="299">
        <v>0</v>
      </c>
      <c r="O174" s="299">
        <v>7000</v>
      </c>
      <c r="P174" s="299">
        <v>500</v>
      </c>
      <c r="Q174" s="299">
        <v>4700</v>
      </c>
      <c r="R174" s="299">
        <v>4700</v>
      </c>
      <c r="S174" s="299">
        <v>0</v>
      </c>
      <c r="T174" s="299">
        <v>0</v>
      </c>
      <c r="U174" s="299">
        <v>0</v>
      </c>
      <c r="V174" s="299">
        <v>0</v>
      </c>
      <c r="W174" s="299">
        <v>0</v>
      </c>
      <c r="X174" s="281"/>
      <c r="Y174" s="388" t="e">
        <v>#REF!</v>
      </c>
      <c r="Z174" s="269"/>
    </row>
    <row r="175" spans="1:26" s="272" customFormat="1" ht="54.75" customHeight="1">
      <c r="A175" s="294"/>
      <c r="B175" s="285" t="s">
        <v>742</v>
      </c>
      <c r="C175" s="275" t="s">
        <v>190</v>
      </c>
      <c r="D175" s="276"/>
      <c r="E175" s="276"/>
      <c r="F175" s="286" t="s">
        <v>743</v>
      </c>
      <c r="G175" s="287">
        <v>14990</v>
      </c>
      <c r="H175" s="234"/>
      <c r="I175" s="234"/>
      <c r="J175" s="234">
        <v>14990</v>
      </c>
      <c r="K175" s="295"/>
      <c r="L175" s="234">
        <v>5000</v>
      </c>
      <c r="M175" s="234"/>
      <c r="N175" s="234"/>
      <c r="O175" s="234">
        <v>5000</v>
      </c>
      <c r="P175" s="234"/>
      <c r="Q175" s="218">
        <v>4000</v>
      </c>
      <c r="R175" s="218">
        <v>4000</v>
      </c>
      <c r="S175" s="218"/>
      <c r="T175" s="218"/>
      <c r="U175" s="218"/>
      <c r="V175" s="218"/>
      <c r="W175" s="218"/>
      <c r="X175" s="290" t="s">
        <v>741</v>
      </c>
      <c r="Y175" s="388" t="e">
        <v>#REF!</v>
      </c>
      <c r="Z175" s="269"/>
    </row>
    <row r="176" spans="1:26" s="272" customFormat="1" ht="39" customHeight="1">
      <c r="A176" s="294"/>
      <c r="B176" s="327" t="s">
        <v>744</v>
      </c>
      <c r="C176" s="286" t="s">
        <v>190</v>
      </c>
      <c r="D176" s="276"/>
      <c r="E176" s="276"/>
      <c r="F176" s="286" t="s">
        <v>745</v>
      </c>
      <c r="G176" s="287">
        <v>4500</v>
      </c>
      <c r="H176" s="234"/>
      <c r="I176" s="234"/>
      <c r="J176" s="234">
        <v>2700</v>
      </c>
      <c r="K176" s="295">
        <v>1800</v>
      </c>
      <c r="L176" s="234">
        <v>2500</v>
      </c>
      <c r="M176" s="234"/>
      <c r="N176" s="234"/>
      <c r="O176" s="234">
        <v>2000</v>
      </c>
      <c r="P176" s="234">
        <v>500</v>
      </c>
      <c r="Q176" s="218">
        <v>700</v>
      </c>
      <c r="R176" s="218">
        <v>700</v>
      </c>
      <c r="S176" s="218"/>
      <c r="T176" s="218"/>
      <c r="U176" s="218"/>
      <c r="V176" s="218"/>
      <c r="W176" s="218"/>
      <c r="X176" s="290" t="s">
        <v>741</v>
      </c>
      <c r="Y176" s="388"/>
      <c r="Z176" s="269"/>
    </row>
    <row r="177" spans="1:26" s="352" customFormat="1" ht="39" customHeight="1">
      <c r="A177" s="296">
        <v>5</v>
      </c>
      <c r="B177" s="298" t="s">
        <v>746</v>
      </c>
      <c r="C177" s="281"/>
      <c r="D177" s="282"/>
      <c r="E177" s="282"/>
      <c r="F177" s="298"/>
      <c r="G177" s="299">
        <v>12500</v>
      </c>
      <c r="H177" s="299">
        <v>0</v>
      </c>
      <c r="I177" s="299">
        <v>0</v>
      </c>
      <c r="J177" s="299">
        <v>6900</v>
      </c>
      <c r="K177" s="299">
        <v>5600</v>
      </c>
      <c r="L177" s="299">
        <v>8250</v>
      </c>
      <c r="M177" s="299">
        <v>0</v>
      </c>
      <c r="N177" s="299">
        <v>0</v>
      </c>
      <c r="O177" s="299">
        <v>5000</v>
      </c>
      <c r="P177" s="299">
        <v>3250</v>
      </c>
      <c r="Q177" s="299">
        <v>1900</v>
      </c>
      <c r="R177" s="299">
        <v>1900</v>
      </c>
      <c r="S177" s="299">
        <v>0</v>
      </c>
      <c r="T177" s="299">
        <v>0</v>
      </c>
      <c r="U177" s="299">
        <v>0</v>
      </c>
      <c r="V177" s="299">
        <v>0</v>
      </c>
      <c r="W177" s="299">
        <v>0</v>
      </c>
      <c r="X177" s="297"/>
      <c r="Y177" s="390"/>
      <c r="Z177" s="300"/>
    </row>
    <row r="178" spans="1:26" s="272" customFormat="1" ht="39" customHeight="1">
      <c r="A178" s="294"/>
      <c r="B178" s="327" t="s">
        <v>747</v>
      </c>
      <c r="C178" s="286" t="s">
        <v>202</v>
      </c>
      <c r="D178" s="327"/>
      <c r="E178" s="327"/>
      <c r="F178" s="286" t="s">
        <v>748</v>
      </c>
      <c r="G178" s="287">
        <v>6000</v>
      </c>
      <c r="H178" s="286"/>
      <c r="I178" s="234"/>
      <c r="J178" s="341">
        <v>3000</v>
      </c>
      <c r="K178" s="341">
        <v>3000</v>
      </c>
      <c r="L178" s="234">
        <v>4250</v>
      </c>
      <c r="M178" s="234"/>
      <c r="N178" s="234"/>
      <c r="O178" s="234">
        <v>2500</v>
      </c>
      <c r="P178" s="234">
        <v>1750</v>
      </c>
      <c r="Q178" s="218">
        <v>500</v>
      </c>
      <c r="R178" s="218">
        <v>500</v>
      </c>
      <c r="S178" s="218"/>
      <c r="T178" s="218"/>
      <c r="U178" s="218"/>
      <c r="V178" s="218"/>
      <c r="W178" s="218"/>
      <c r="X178" s="290" t="s">
        <v>746</v>
      </c>
      <c r="Y178" s="388"/>
      <c r="Z178" s="269"/>
    </row>
    <row r="179" spans="1:26" s="272" customFormat="1" ht="39" customHeight="1">
      <c r="A179" s="294"/>
      <c r="B179" s="327" t="s">
        <v>749</v>
      </c>
      <c r="C179" s="286" t="s">
        <v>202</v>
      </c>
      <c r="D179" s="327"/>
      <c r="E179" s="327"/>
      <c r="F179" s="286" t="s">
        <v>750</v>
      </c>
      <c r="G179" s="287">
        <v>6500</v>
      </c>
      <c r="H179" s="286"/>
      <c r="I179" s="234"/>
      <c r="J179" s="341">
        <v>3900</v>
      </c>
      <c r="K179" s="341">
        <v>2600</v>
      </c>
      <c r="L179" s="234">
        <v>4000</v>
      </c>
      <c r="M179" s="234"/>
      <c r="N179" s="234"/>
      <c r="O179" s="234">
        <v>2500</v>
      </c>
      <c r="P179" s="234">
        <v>1500</v>
      </c>
      <c r="Q179" s="218">
        <v>1400</v>
      </c>
      <c r="R179" s="218">
        <v>1400</v>
      </c>
      <c r="S179" s="218"/>
      <c r="T179" s="218"/>
      <c r="U179" s="218"/>
      <c r="V179" s="218"/>
      <c r="W179" s="218"/>
      <c r="X179" s="290" t="s">
        <v>746</v>
      </c>
      <c r="Y179" s="388"/>
      <c r="Z179" s="269"/>
    </row>
    <row r="180" spans="1:26" s="352" customFormat="1" ht="39" customHeight="1">
      <c r="A180" s="296">
        <v>6</v>
      </c>
      <c r="B180" s="298" t="s">
        <v>608</v>
      </c>
      <c r="C180" s="281"/>
      <c r="D180" s="282"/>
      <c r="E180" s="282"/>
      <c r="F180" s="298"/>
      <c r="G180" s="299">
        <v>13900</v>
      </c>
      <c r="H180" s="299">
        <v>0</v>
      </c>
      <c r="I180" s="299">
        <v>0</v>
      </c>
      <c r="J180" s="299">
        <v>8340</v>
      </c>
      <c r="K180" s="299">
        <v>5560</v>
      </c>
      <c r="L180" s="299">
        <v>6000</v>
      </c>
      <c r="M180" s="299">
        <v>0</v>
      </c>
      <c r="N180" s="299">
        <v>0</v>
      </c>
      <c r="O180" s="299">
        <v>6000</v>
      </c>
      <c r="P180" s="299">
        <v>0</v>
      </c>
      <c r="Q180" s="299">
        <v>2340</v>
      </c>
      <c r="R180" s="299">
        <v>2340</v>
      </c>
      <c r="S180" s="299">
        <v>0</v>
      </c>
      <c r="T180" s="299">
        <v>0</v>
      </c>
      <c r="U180" s="299">
        <v>0</v>
      </c>
      <c r="V180" s="299">
        <v>0</v>
      </c>
      <c r="W180" s="299">
        <v>0</v>
      </c>
      <c r="X180" s="297"/>
      <c r="Y180" s="390"/>
      <c r="Z180" s="300"/>
    </row>
    <row r="181" spans="1:26" s="272" customFormat="1" ht="39" customHeight="1">
      <c r="A181" s="294"/>
      <c r="B181" s="327" t="s">
        <v>751</v>
      </c>
      <c r="C181" s="286" t="s">
        <v>193</v>
      </c>
      <c r="D181" s="276"/>
      <c r="E181" s="276"/>
      <c r="F181" s="286" t="s">
        <v>752</v>
      </c>
      <c r="G181" s="287">
        <v>6400</v>
      </c>
      <c r="H181" s="234"/>
      <c r="I181" s="234"/>
      <c r="J181" s="234">
        <v>3840</v>
      </c>
      <c r="K181" s="295">
        <v>2560</v>
      </c>
      <c r="L181" s="234">
        <v>3000</v>
      </c>
      <c r="M181" s="234"/>
      <c r="N181" s="234"/>
      <c r="O181" s="234">
        <v>3000</v>
      </c>
      <c r="P181" s="234"/>
      <c r="Q181" s="218">
        <v>840</v>
      </c>
      <c r="R181" s="218">
        <v>840</v>
      </c>
      <c r="S181" s="218"/>
      <c r="T181" s="218"/>
      <c r="U181" s="218"/>
      <c r="V181" s="218"/>
      <c r="W181" s="218"/>
      <c r="X181" s="311" t="s">
        <v>639</v>
      </c>
      <c r="Y181" s="388"/>
      <c r="Z181" s="269"/>
    </row>
    <row r="182" spans="1:26" s="272" customFormat="1" ht="39" customHeight="1">
      <c r="A182" s="294"/>
      <c r="B182" s="327" t="s">
        <v>753</v>
      </c>
      <c r="C182" s="286" t="s">
        <v>193</v>
      </c>
      <c r="D182" s="276"/>
      <c r="E182" s="276"/>
      <c r="F182" s="286" t="s">
        <v>754</v>
      </c>
      <c r="G182" s="287">
        <v>7500</v>
      </c>
      <c r="H182" s="234"/>
      <c r="I182" s="234"/>
      <c r="J182" s="234">
        <v>4500</v>
      </c>
      <c r="K182" s="295">
        <v>3000</v>
      </c>
      <c r="L182" s="234">
        <v>3000</v>
      </c>
      <c r="M182" s="234"/>
      <c r="N182" s="234"/>
      <c r="O182" s="234">
        <v>3000</v>
      </c>
      <c r="P182" s="234"/>
      <c r="Q182" s="218">
        <v>1500</v>
      </c>
      <c r="R182" s="218">
        <v>1500</v>
      </c>
      <c r="S182" s="218"/>
      <c r="T182" s="218"/>
      <c r="U182" s="218"/>
      <c r="V182" s="218"/>
      <c r="W182" s="218"/>
      <c r="X182" s="311" t="s">
        <v>639</v>
      </c>
      <c r="Y182" s="388"/>
      <c r="Z182" s="269"/>
    </row>
    <row r="183" spans="1:26" s="352" customFormat="1" ht="39" customHeight="1">
      <c r="A183" s="296">
        <v>7</v>
      </c>
      <c r="B183" s="298" t="s">
        <v>755</v>
      </c>
      <c r="C183" s="281"/>
      <c r="D183" s="282"/>
      <c r="E183" s="282"/>
      <c r="F183" s="298"/>
      <c r="G183" s="299">
        <v>6000</v>
      </c>
      <c r="H183" s="299">
        <v>0</v>
      </c>
      <c r="I183" s="299">
        <v>0</v>
      </c>
      <c r="J183" s="299">
        <v>3000</v>
      </c>
      <c r="K183" s="299">
        <v>3000</v>
      </c>
      <c r="L183" s="299">
        <v>2900</v>
      </c>
      <c r="M183" s="299">
        <v>0</v>
      </c>
      <c r="N183" s="299">
        <v>0</v>
      </c>
      <c r="O183" s="299">
        <v>2400</v>
      </c>
      <c r="P183" s="299">
        <v>500</v>
      </c>
      <c r="Q183" s="299">
        <v>600</v>
      </c>
      <c r="R183" s="299">
        <v>600</v>
      </c>
      <c r="S183" s="299">
        <v>0</v>
      </c>
      <c r="T183" s="299">
        <v>0</v>
      </c>
      <c r="U183" s="299">
        <v>0</v>
      </c>
      <c r="V183" s="299">
        <v>0</v>
      </c>
      <c r="W183" s="299">
        <v>0</v>
      </c>
      <c r="X183" s="297"/>
      <c r="Y183" s="390"/>
      <c r="Z183" s="300"/>
    </row>
    <row r="184" spans="1:26" s="272" customFormat="1" ht="39" customHeight="1">
      <c r="A184" s="294"/>
      <c r="B184" s="327" t="s">
        <v>756</v>
      </c>
      <c r="C184" s="286" t="s">
        <v>194</v>
      </c>
      <c r="D184" s="276"/>
      <c r="E184" s="276"/>
      <c r="F184" s="286" t="s">
        <v>757</v>
      </c>
      <c r="G184" s="287">
        <v>6000</v>
      </c>
      <c r="H184" s="234"/>
      <c r="I184" s="234"/>
      <c r="J184" s="234">
        <v>3000</v>
      </c>
      <c r="K184" s="295">
        <v>3000</v>
      </c>
      <c r="L184" s="234">
        <v>2900</v>
      </c>
      <c r="M184" s="234"/>
      <c r="N184" s="234"/>
      <c r="O184" s="234">
        <v>2400</v>
      </c>
      <c r="P184" s="234">
        <v>500</v>
      </c>
      <c r="Q184" s="218">
        <v>600</v>
      </c>
      <c r="R184" s="218">
        <v>600</v>
      </c>
      <c r="S184" s="218"/>
      <c r="T184" s="218"/>
      <c r="U184" s="218"/>
      <c r="V184" s="218"/>
      <c r="W184" s="218"/>
      <c r="X184" s="286" t="s">
        <v>755</v>
      </c>
      <c r="Y184" s="388"/>
      <c r="Z184" s="269"/>
    </row>
    <row r="185" spans="1:26" s="352" customFormat="1" ht="39" customHeight="1">
      <c r="A185" s="296">
        <v>8</v>
      </c>
      <c r="B185" s="298" t="s">
        <v>758</v>
      </c>
      <c r="C185" s="281"/>
      <c r="D185" s="282"/>
      <c r="E185" s="282"/>
      <c r="F185" s="298"/>
      <c r="G185" s="299">
        <v>8000</v>
      </c>
      <c r="H185" s="299">
        <v>0</v>
      </c>
      <c r="I185" s="299">
        <v>0</v>
      </c>
      <c r="J185" s="299">
        <v>7200</v>
      </c>
      <c r="K185" s="299">
        <v>800</v>
      </c>
      <c r="L185" s="299">
        <v>6500</v>
      </c>
      <c r="M185" s="299">
        <v>0</v>
      </c>
      <c r="N185" s="299">
        <v>0</v>
      </c>
      <c r="O185" s="299">
        <v>6500</v>
      </c>
      <c r="P185" s="299">
        <v>0</v>
      </c>
      <c r="Q185" s="299">
        <v>700</v>
      </c>
      <c r="R185" s="299">
        <v>700</v>
      </c>
      <c r="S185" s="299">
        <v>0</v>
      </c>
      <c r="T185" s="299">
        <v>0</v>
      </c>
      <c r="U185" s="299">
        <v>0</v>
      </c>
      <c r="V185" s="299">
        <v>0</v>
      </c>
      <c r="W185" s="299">
        <v>0</v>
      </c>
      <c r="X185" s="297"/>
      <c r="Y185" s="390"/>
      <c r="Z185" s="300"/>
    </row>
    <row r="186" spans="1:26" s="272" customFormat="1" ht="39" customHeight="1">
      <c r="A186" s="294"/>
      <c r="B186" s="327" t="s">
        <v>759</v>
      </c>
      <c r="C186" s="286" t="s">
        <v>201</v>
      </c>
      <c r="D186" s="276"/>
      <c r="E186" s="276"/>
      <c r="F186" s="286" t="s">
        <v>760</v>
      </c>
      <c r="G186" s="287">
        <v>8000</v>
      </c>
      <c r="H186" s="234"/>
      <c r="I186" s="234"/>
      <c r="J186" s="234">
        <v>7200</v>
      </c>
      <c r="K186" s="295">
        <v>800</v>
      </c>
      <c r="L186" s="234">
        <v>6500</v>
      </c>
      <c r="M186" s="234"/>
      <c r="N186" s="234"/>
      <c r="O186" s="234">
        <v>6500</v>
      </c>
      <c r="P186" s="234"/>
      <c r="Q186" s="218">
        <v>700</v>
      </c>
      <c r="R186" s="218">
        <v>700</v>
      </c>
      <c r="S186" s="218"/>
      <c r="T186" s="218"/>
      <c r="U186" s="218"/>
      <c r="V186" s="218"/>
      <c r="W186" s="218"/>
      <c r="X186" s="275" t="s">
        <v>321</v>
      </c>
      <c r="Y186" s="388"/>
      <c r="Z186" s="269"/>
    </row>
    <row r="187" spans="1:26" s="352" customFormat="1" ht="39" customHeight="1">
      <c r="A187" s="296">
        <v>9</v>
      </c>
      <c r="B187" s="298" t="s">
        <v>761</v>
      </c>
      <c r="C187" s="281"/>
      <c r="D187" s="282"/>
      <c r="E187" s="282"/>
      <c r="F187" s="298"/>
      <c r="G187" s="299">
        <v>7300</v>
      </c>
      <c r="H187" s="299">
        <v>0</v>
      </c>
      <c r="I187" s="299">
        <v>0</v>
      </c>
      <c r="J187" s="299">
        <v>6570</v>
      </c>
      <c r="K187" s="299">
        <v>730</v>
      </c>
      <c r="L187" s="299">
        <v>3230</v>
      </c>
      <c r="M187" s="299">
        <v>0</v>
      </c>
      <c r="N187" s="299">
        <v>0</v>
      </c>
      <c r="O187" s="299">
        <v>2500</v>
      </c>
      <c r="P187" s="299">
        <v>730</v>
      </c>
      <c r="Q187" s="299">
        <v>4070</v>
      </c>
      <c r="R187" s="299">
        <v>4070</v>
      </c>
      <c r="S187" s="299">
        <v>0</v>
      </c>
      <c r="T187" s="299">
        <v>0</v>
      </c>
      <c r="U187" s="299">
        <v>0</v>
      </c>
      <c r="V187" s="299">
        <v>0</v>
      </c>
      <c r="W187" s="299">
        <v>0</v>
      </c>
      <c r="X187" s="297"/>
      <c r="Y187" s="390"/>
      <c r="Z187" s="300"/>
    </row>
    <row r="188" spans="1:26" s="272" customFormat="1" ht="39" customHeight="1">
      <c r="A188" s="294"/>
      <c r="B188" s="327" t="s">
        <v>762</v>
      </c>
      <c r="C188" s="286" t="s">
        <v>200</v>
      </c>
      <c r="D188" s="276"/>
      <c r="E188" s="276"/>
      <c r="F188" s="286" t="s">
        <v>763</v>
      </c>
      <c r="G188" s="287">
        <v>7300</v>
      </c>
      <c r="H188" s="234"/>
      <c r="I188" s="234"/>
      <c r="J188" s="234">
        <v>6570</v>
      </c>
      <c r="K188" s="295">
        <v>730</v>
      </c>
      <c r="L188" s="234">
        <v>3230</v>
      </c>
      <c r="M188" s="234"/>
      <c r="N188" s="234"/>
      <c r="O188" s="234">
        <v>2500</v>
      </c>
      <c r="P188" s="234">
        <v>730</v>
      </c>
      <c r="Q188" s="218">
        <v>4070</v>
      </c>
      <c r="R188" s="218">
        <v>4070</v>
      </c>
      <c r="S188" s="218"/>
      <c r="T188" s="218"/>
      <c r="U188" s="218"/>
      <c r="V188" s="218"/>
      <c r="W188" s="218"/>
      <c r="X188" s="275" t="s">
        <v>326</v>
      </c>
      <c r="Y188" s="388"/>
      <c r="Z188" s="269"/>
    </row>
    <row r="189" spans="1:26" s="352" customFormat="1" ht="39" customHeight="1">
      <c r="A189" s="279">
        <v>10</v>
      </c>
      <c r="B189" s="326" t="s">
        <v>764</v>
      </c>
      <c r="C189" s="281"/>
      <c r="D189" s="281"/>
      <c r="E189" s="281"/>
      <c r="F189" s="281"/>
      <c r="G189" s="283">
        <v>25000</v>
      </c>
      <c r="H189" s="283">
        <v>0</v>
      </c>
      <c r="I189" s="283">
        <v>0</v>
      </c>
      <c r="J189" s="283">
        <v>25000</v>
      </c>
      <c r="K189" s="283">
        <v>0</v>
      </c>
      <c r="L189" s="283">
        <v>850</v>
      </c>
      <c r="M189" s="283">
        <v>0</v>
      </c>
      <c r="N189" s="283">
        <v>0</v>
      </c>
      <c r="O189" s="283">
        <v>850</v>
      </c>
      <c r="P189" s="283">
        <v>0</v>
      </c>
      <c r="Q189" s="283">
        <v>10000</v>
      </c>
      <c r="R189" s="283">
        <v>10000</v>
      </c>
      <c r="S189" s="283">
        <v>0</v>
      </c>
      <c r="T189" s="283">
        <v>0</v>
      </c>
      <c r="U189" s="283">
        <v>0</v>
      </c>
      <c r="V189" s="283">
        <v>0</v>
      </c>
      <c r="W189" s="283">
        <v>0</v>
      </c>
      <c r="X189" s="281"/>
      <c r="Y189" s="390"/>
      <c r="Z189" s="300"/>
    </row>
    <row r="190" spans="1:26" s="272" customFormat="1" ht="39" customHeight="1">
      <c r="A190" s="284"/>
      <c r="B190" s="340" t="s">
        <v>765</v>
      </c>
      <c r="C190" s="286" t="s">
        <v>193</v>
      </c>
      <c r="D190" s="275"/>
      <c r="E190" s="275"/>
      <c r="F190" s="290" t="s">
        <v>766</v>
      </c>
      <c r="G190" s="234">
        <v>25000</v>
      </c>
      <c r="H190" s="234"/>
      <c r="I190" s="234"/>
      <c r="J190" s="234">
        <v>25000</v>
      </c>
      <c r="K190" s="234"/>
      <c r="L190" s="234">
        <v>850</v>
      </c>
      <c r="M190" s="234"/>
      <c r="N190" s="234"/>
      <c r="O190" s="234">
        <v>850</v>
      </c>
      <c r="P190" s="234"/>
      <c r="Q190" s="218">
        <v>10000</v>
      </c>
      <c r="R190" s="234">
        <v>10000</v>
      </c>
      <c r="S190" s="234"/>
      <c r="T190" s="234"/>
      <c r="U190" s="234"/>
      <c r="V190" s="234"/>
      <c r="W190" s="234"/>
      <c r="X190" s="290" t="s">
        <v>764</v>
      </c>
      <c r="Y190" s="388"/>
      <c r="Z190" s="269"/>
    </row>
    <row r="191" spans="1:26" s="356" customFormat="1" ht="39" customHeight="1">
      <c r="A191" s="353">
        <v>11</v>
      </c>
      <c r="B191" s="329" t="s">
        <v>595</v>
      </c>
      <c r="C191" s="354"/>
      <c r="D191" s="329"/>
      <c r="E191" s="329"/>
      <c r="F191" s="326"/>
      <c r="G191" s="283">
        <v>5250</v>
      </c>
      <c r="H191" s="283">
        <v>0</v>
      </c>
      <c r="I191" s="283">
        <v>0</v>
      </c>
      <c r="J191" s="283">
        <v>5250</v>
      </c>
      <c r="K191" s="353">
        <v>0</v>
      </c>
      <c r="L191" s="353">
        <v>4000</v>
      </c>
      <c r="M191" s="353">
        <v>0</v>
      </c>
      <c r="N191" s="353">
        <v>0</v>
      </c>
      <c r="O191" s="283">
        <v>4000</v>
      </c>
      <c r="P191" s="353">
        <v>0</v>
      </c>
      <c r="Q191" s="353">
        <v>1250</v>
      </c>
      <c r="R191" s="283">
        <v>1250</v>
      </c>
      <c r="S191" s="353">
        <v>0</v>
      </c>
      <c r="T191" s="353">
        <v>0</v>
      </c>
      <c r="U191" s="353">
        <v>0</v>
      </c>
      <c r="V191" s="353">
        <v>0</v>
      </c>
      <c r="W191" s="353">
        <v>0</v>
      </c>
      <c r="X191" s="326"/>
      <c r="Y191" s="392"/>
      <c r="Z191" s="355"/>
    </row>
    <row r="192" spans="1:26" s="272" customFormat="1" ht="39" customHeight="1">
      <c r="A192" s="284"/>
      <c r="B192" s="285" t="s">
        <v>767</v>
      </c>
      <c r="C192" s="275" t="s">
        <v>189</v>
      </c>
      <c r="D192" s="275"/>
      <c r="E192" s="275"/>
      <c r="F192" s="286" t="s">
        <v>768</v>
      </c>
      <c r="G192" s="234">
        <v>5250</v>
      </c>
      <c r="H192" s="234"/>
      <c r="I192" s="234"/>
      <c r="J192" s="234">
        <v>5250</v>
      </c>
      <c r="K192" s="234"/>
      <c r="L192" s="234">
        <v>4000</v>
      </c>
      <c r="M192" s="234"/>
      <c r="N192" s="234"/>
      <c r="O192" s="234">
        <v>4000</v>
      </c>
      <c r="P192" s="234"/>
      <c r="Q192" s="218">
        <v>1250</v>
      </c>
      <c r="R192" s="234">
        <v>1250</v>
      </c>
      <c r="S192" s="234"/>
      <c r="T192" s="234"/>
      <c r="U192" s="234"/>
      <c r="V192" s="234"/>
      <c r="W192" s="234"/>
      <c r="X192" s="275" t="s">
        <v>595</v>
      </c>
      <c r="Y192" s="388"/>
      <c r="Z192" s="269"/>
    </row>
    <row r="193" spans="1:26" s="356" customFormat="1" ht="39" customHeight="1">
      <c r="A193" s="353">
        <v>12</v>
      </c>
      <c r="B193" s="326" t="s">
        <v>57</v>
      </c>
      <c r="C193" s="354"/>
      <c r="D193" s="329"/>
      <c r="E193" s="329"/>
      <c r="F193" s="326"/>
      <c r="G193" s="283">
        <v>6500</v>
      </c>
      <c r="H193" s="283">
        <v>0</v>
      </c>
      <c r="I193" s="283">
        <v>0</v>
      </c>
      <c r="J193" s="283">
        <v>6500</v>
      </c>
      <c r="K193" s="283">
        <v>0</v>
      </c>
      <c r="L193" s="283">
        <v>3500</v>
      </c>
      <c r="M193" s="283">
        <v>0</v>
      </c>
      <c r="N193" s="283">
        <v>0</v>
      </c>
      <c r="O193" s="283">
        <v>3500</v>
      </c>
      <c r="P193" s="283">
        <v>0</v>
      </c>
      <c r="Q193" s="283">
        <v>3000</v>
      </c>
      <c r="R193" s="283">
        <v>3000</v>
      </c>
      <c r="S193" s="283">
        <v>0</v>
      </c>
      <c r="T193" s="283">
        <v>0</v>
      </c>
      <c r="U193" s="283">
        <v>0</v>
      </c>
      <c r="V193" s="283">
        <v>0</v>
      </c>
      <c r="W193" s="353"/>
      <c r="X193" s="327"/>
      <c r="Y193" s="392"/>
      <c r="Z193" s="355"/>
    </row>
    <row r="194" spans="1:26" s="272" customFormat="1" ht="39" customHeight="1">
      <c r="A194" s="284"/>
      <c r="B194" s="285" t="s">
        <v>769</v>
      </c>
      <c r="C194" s="275" t="s">
        <v>189</v>
      </c>
      <c r="D194" s="275"/>
      <c r="E194" s="275"/>
      <c r="F194" s="286" t="s">
        <v>770</v>
      </c>
      <c r="G194" s="234">
        <v>6500</v>
      </c>
      <c r="H194" s="234"/>
      <c r="I194" s="234"/>
      <c r="J194" s="234">
        <v>6500</v>
      </c>
      <c r="K194" s="234"/>
      <c r="L194" s="234">
        <v>3500</v>
      </c>
      <c r="M194" s="234"/>
      <c r="N194" s="234"/>
      <c r="O194" s="234">
        <v>3500</v>
      </c>
      <c r="P194" s="234"/>
      <c r="Q194" s="218">
        <v>3000</v>
      </c>
      <c r="R194" s="234">
        <v>3000</v>
      </c>
      <c r="S194" s="234"/>
      <c r="T194" s="234"/>
      <c r="U194" s="234"/>
      <c r="V194" s="234"/>
      <c r="W194" s="234"/>
      <c r="X194" s="290" t="s">
        <v>57</v>
      </c>
      <c r="Y194" s="388"/>
      <c r="Z194" s="269"/>
    </row>
    <row r="195" spans="1:26" s="352" customFormat="1" ht="39" customHeight="1">
      <c r="A195" s="279">
        <v>13</v>
      </c>
      <c r="B195" s="281" t="s">
        <v>771</v>
      </c>
      <c r="C195" s="281"/>
      <c r="D195" s="281"/>
      <c r="E195" s="281"/>
      <c r="F195" s="298"/>
      <c r="G195" s="283">
        <v>2000</v>
      </c>
      <c r="H195" s="283">
        <v>0</v>
      </c>
      <c r="I195" s="283">
        <v>0</v>
      </c>
      <c r="J195" s="283">
        <v>2000</v>
      </c>
      <c r="K195" s="283">
        <v>0</v>
      </c>
      <c r="L195" s="283">
        <v>1700</v>
      </c>
      <c r="M195" s="283">
        <v>0</v>
      </c>
      <c r="N195" s="283">
        <v>0</v>
      </c>
      <c r="O195" s="283">
        <v>1700</v>
      </c>
      <c r="P195" s="283">
        <v>0</v>
      </c>
      <c r="Q195" s="283">
        <v>300</v>
      </c>
      <c r="R195" s="283">
        <v>300</v>
      </c>
      <c r="S195" s="283">
        <v>0</v>
      </c>
      <c r="T195" s="283">
        <v>0</v>
      </c>
      <c r="U195" s="283">
        <v>0</v>
      </c>
      <c r="V195" s="283">
        <v>0</v>
      </c>
      <c r="W195" s="283">
        <v>0</v>
      </c>
      <c r="X195" s="297"/>
      <c r="Y195" s="390"/>
      <c r="Z195" s="300"/>
    </row>
    <row r="196" spans="1:26" s="272" customFormat="1" ht="48.75" customHeight="1">
      <c r="A196" s="284"/>
      <c r="B196" s="285" t="s">
        <v>772</v>
      </c>
      <c r="C196" s="275" t="s">
        <v>773</v>
      </c>
      <c r="D196" s="275"/>
      <c r="E196" s="275"/>
      <c r="F196" s="286" t="s">
        <v>774</v>
      </c>
      <c r="G196" s="234">
        <v>2000</v>
      </c>
      <c r="H196" s="234"/>
      <c r="I196" s="234"/>
      <c r="J196" s="234">
        <v>2000</v>
      </c>
      <c r="K196" s="234"/>
      <c r="L196" s="234">
        <v>1700</v>
      </c>
      <c r="M196" s="234"/>
      <c r="N196" s="234"/>
      <c r="O196" s="234">
        <v>1700</v>
      </c>
      <c r="P196" s="234"/>
      <c r="Q196" s="218">
        <v>300</v>
      </c>
      <c r="R196" s="234">
        <v>300</v>
      </c>
      <c r="S196" s="234"/>
      <c r="T196" s="234"/>
      <c r="U196" s="234"/>
      <c r="V196" s="234"/>
      <c r="W196" s="234"/>
      <c r="X196" s="275" t="s">
        <v>771</v>
      </c>
      <c r="Y196" s="388"/>
      <c r="Z196" s="269"/>
    </row>
    <row r="197" spans="1:26" s="352" customFormat="1" ht="39.75" customHeight="1">
      <c r="A197" s="281">
        <v>14</v>
      </c>
      <c r="B197" s="298" t="s">
        <v>775</v>
      </c>
      <c r="C197" s="281"/>
      <c r="D197" s="281"/>
      <c r="E197" s="281"/>
      <c r="F197" s="281"/>
      <c r="G197" s="283">
        <v>110000</v>
      </c>
      <c r="H197" s="283">
        <v>0</v>
      </c>
      <c r="I197" s="283">
        <v>0</v>
      </c>
      <c r="J197" s="283">
        <v>110000</v>
      </c>
      <c r="K197" s="283">
        <v>0</v>
      </c>
      <c r="L197" s="283">
        <v>24000</v>
      </c>
      <c r="M197" s="283"/>
      <c r="N197" s="283">
        <v>0</v>
      </c>
      <c r="O197" s="283">
        <v>24000</v>
      </c>
      <c r="P197" s="283">
        <v>0</v>
      </c>
      <c r="Q197" s="283">
        <v>20000</v>
      </c>
      <c r="R197" s="283">
        <v>5000</v>
      </c>
      <c r="S197" s="283">
        <v>0</v>
      </c>
      <c r="T197" s="283">
        <v>15000</v>
      </c>
      <c r="U197" s="283">
        <v>0</v>
      </c>
      <c r="V197" s="283">
        <v>0</v>
      </c>
      <c r="W197" s="283">
        <v>0</v>
      </c>
      <c r="X197" s="281"/>
      <c r="Y197" s="390">
        <v>24000</v>
      </c>
      <c r="Z197" s="300"/>
    </row>
    <row r="198" spans="1:26" s="272" customFormat="1" ht="31.5">
      <c r="A198" s="275"/>
      <c r="B198" s="301" t="s">
        <v>776</v>
      </c>
      <c r="C198" s="275" t="s">
        <v>189</v>
      </c>
      <c r="D198" s="284"/>
      <c r="E198" s="284"/>
      <c r="F198" s="286" t="s">
        <v>777</v>
      </c>
      <c r="G198" s="234">
        <v>110000</v>
      </c>
      <c r="H198" s="234"/>
      <c r="I198" s="234"/>
      <c r="J198" s="234">
        <v>110000</v>
      </c>
      <c r="K198" s="234"/>
      <c r="L198" s="234">
        <v>24000</v>
      </c>
      <c r="M198" s="234"/>
      <c r="N198" s="234"/>
      <c r="O198" s="234">
        <v>24000</v>
      </c>
      <c r="P198" s="234"/>
      <c r="Q198" s="218">
        <v>20000</v>
      </c>
      <c r="R198" s="234">
        <v>5000</v>
      </c>
      <c r="S198" s="234"/>
      <c r="T198" s="234">
        <v>15000</v>
      </c>
      <c r="U198" s="234">
        <v>0</v>
      </c>
      <c r="V198" s="234">
        <v>0</v>
      </c>
      <c r="W198" s="234">
        <v>0</v>
      </c>
      <c r="X198" s="275" t="s">
        <v>775</v>
      </c>
      <c r="Y198" s="388">
        <v>24000</v>
      </c>
      <c r="Z198" s="269"/>
    </row>
    <row r="199" spans="1:26" s="321" customFormat="1" ht="45" customHeight="1">
      <c r="A199" s="371" t="s">
        <v>32</v>
      </c>
      <c r="B199" s="382" t="s">
        <v>336</v>
      </c>
      <c r="C199" s="337"/>
      <c r="D199" s="337"/>
      <c r="E199" s="337"/>
      <c r="F199" s="337"/>
      <c r="G199" s="318">
        <v>90000</v>
      </c>
      <c r="H199" s="318">
        <v>0</v>
      </c>
      <c r="I199" s="318">
        <v>90000</v>
      </c>
      <c r="J199" s="318">
        <v>0</v>
      </c>
      <c r="K199" s="318">
        <v>0</v>
      </c>
      <c r="L199" s="318">
        <v>72000</v>
      </c>
      <c r="M199" s="318">
        <v>0</v>
      </c>
      <c r="N199" s="318">
        <v>72000</v>
      </c>
      <c r="O199" s="318">
        <v>0</v>
      </c>
      <c r="P199" s="318">
        <v>0</v>
      </c>
      <c r="Q199" s="318">
        <v>18000</v>
      </c>
      <c r="R199" s="318">
        <v>0</v>
      </c>
      <c r="S199" s="318">
        <v>0</v>
      </c>
      <c r="T199" s="318">
        <v>0</v>
      </c>
      <c r="U199" s="318">
        <v>18000</v>
      </c>
      <c r="V199" s="318">
        <v>0</v>
      </c>
      <c r="W199" s="318">
        <v>0</v>
      </c>
      <c r="X199" s="337"/>
      <c r="Y199" s="388">
        <v>72000</v>
      </c>
      <c r="Z199" s="269"/>
    </row>
    <row r="200" spans="1:26" s="344" customFormat="1" ht="42" customHeight="1">
      <c r="A200" s="279">
        <v>1</v>
      </c>
      <c r="B200" s="347" t="s">
        <v>337</v>
      </c>
      <c r="C200" s="236"/>
      <c r="D200" s="236"/>
      <c r="E200" s="236"/>
      <c r="F200" s="236"/>
      <c r="G200" s="283">
        <v>90000</v>
      </c>
      <c r="H200" s="283">
        <v>0</v>
      </c>
      <c r="I200" s="283">
        <v>90000</v>
      </c>
      <c r="J200" s="283">
        <v>0</v>
      </c>
      <c r="K200" s="283">
        <v>0</v>
      </c>
      <c r="L200" s="283">
        <v>72000</v>
      </c>
      <c r="M200" s="283">
        <v>0</v>
      </c>
      <c r="N200" s="283">
        <v>72000</v>
      </c>
      <c r="O200" s="283">
        <v>0</v>
      </c>
      <c r="P200" s="283">
        <v>0</v>
      </c>
      <c r="Q200" s="283">
        <v>18000</v>
      </c>
      <c r="R200" s="283">
        <v>0</v>
      </c>
      <c r="S200" s="283">
        <v>0</v>
      </c>
      <c r="T200" s="283">
        <v>0</v>
      </c>
      <c r="U200" s="283">
        <v>18000</v>
      </c>
      <c r="V200" s="283">
        <v>0</v>
      </c>
      <c r="W200" s="283">
        <v>0</v>
      </c>
      <c r="X200" s="236"/>
      <c r="Y200" s="388">
        <v>72000</v>
      </c>
      <c r="Z200" s="269"/>
    </row>
    <row r="201" spans="1:26" s="304" customFormat="1" ht="51" customHeight="1">
      <c r="A201" s="294"/>
      <c r="B201" s="241" t="s">
        <v>483</v>
      </c>
      <c r="C201" s="275" t="s">
        <v>778</v>
      </c>
      <c r="D201" s="275" t="s">
        <v>380</v>
      </c>
      <c r="E201" s="275" t="s">
        <v>380</v>
      </c>
      <c r="F201" s="275" t="s">
        <v>521</v>
      </c>
      <c r="G201" s="234">
        <v>90000</v>
      </c>
      <c r="H201" s="234"/>
      <c r="I201" s="234">
        <v>90000</v>
      </c>
      <c r="J201" s="234"/>
      <c r="K201" s="234"/>
      <c r="L201" s="234">
        <v>72000</v>
      </c>
      <c r="M201" s="234"/>
      <c r="N201" s="234">
        <v>72000</v>
      </c>
      <c r="O201" s="234"/>
      <c r="P201" s="234"/>
      <c r="Q201" s="234">
        <v>18000</v>
      </c>
      <c r="R201" s="234"/>
      <c r="S201" s="234"/>
      <c r="T201" s="234"/>
      <c r="U201" s="234">
        <v>18000</v>
      </c>
      <c r="V201" s="234">
        <v>0</v>
      </c>
      <c r="W201" s="234">
        <v>0</v>
      </c>
      <c r="X201" s="357" t="s">
        <v>337</v>
      </c>
      <c r="Y201" s="388">
        <v>72000</v>
      </c>
      <c r="Z201" s="269"/>
    </row>
    <row r="202" spans="1:26" s="321" customFormat="1" ht="51" customHeight="1">
      <c r="A202" s="274" t="s">
        <v>387</v>
      </c>
      <c r="B202" s="383" t="s">
        <v>163</v>
      </c>
      <c r="C202" s="317"/>
      <c r="D202" s="317"/>
      <c r="E202" s="317"/>
      <c r="F202" s="317"/>
      <c r="G202" s="318">
        <v>50857</v>
      </c>
      <c r="H202" s="318">
        <v>0</v>
      </c>
      <c r="I202" s="318">
        <v>48184</v>
      </c>
      <c r="J202" s="318">
        <v>1772</v>
      </c>
      <c r="K202" s="318">
        <v>901</v>
      </c>
      <c r="L202" s="318">
        <v>8220</v>
      </c>
      <c r="M202" s="318">
        <v>0</v>
      </c>
      <c r="N202" s="318">
        <v>7925</v>
      </c>
      <c r="O202" s="318">
        <v>295</v>
      </c>
      <c r="P202" s="318">
        <v>0</v>
      </c>
      <c r="Q202" s="318">
        <v>18298</v>
      </c>
      <c r="R202" s="318">
        <v>254</v>
      </c>
      <c r="S202" s="318">
        <v>0</v>
      </c>
      <c r="T202" s="318">
        <v>0</v>
      </c>
      <c r="U202" s="318">
        <v>18044</v>
      </c>
      <c r="V202" s="318">
        <v>0</v>
      </c>
      <c r="W202" s="318">
        <v>0</v>
      </c>
      <c r="X202" s="384"/>
      <c r="Y202" s="389"/>
      <c r="Z202" s="320"/>
    </row>
    <row r="203" spans="1:26" s="344" customFormat="1" ht="51" customHeight="1">
      <c r="A203" s="296">
        <v>1</v>
      </c>
      <c r="B203" s="236" t="s">
        <v>571</v>
      </c>
      <c r="C203" s="281"/>
      <c r="D203" s="281"/>
      <c r="E203" s="281"/>
      <c r="F203" s="281"/>
      <c r="G203" s="283">
        <v>50857</v>
      </c>
      <c r="H203" s="283">
        <v>0</v>
      </c>
      <c r="I203" s="283">
        <v>48184</v>
      </c>
      <c r="J203" s="283">
        <v>1772</v>
      </c>
      <c r="K203" s="283">
        <v>901</v>
      </c>
      <c r="L203" s="283">
        <v>8220</v>
      </c>
      <c r="M203" s="283">
        <v>0</v>
      </c>
      <c r="N203" s="283">
        <v>7925</v>
      </c>
      <c r="O203" s="283">
        <v>295</v>
      </c>
      <c r="P203" s="283">
        <v>0</v>
      </c>
      <c r="Q203" s="283">
        <v>18298</v>
      </c>
      <c r="R203" s="283">
        <v>254</v>
      </c>
      <c r="S203" s="283">
        <v>0</v>
      </c>
      <c r="T203" s="283">
        <v>0</v>
      </c>
      <c r="U203" s="283">
        <v>18044</v>
      </c>
      <c r="V203" s="283">
        <v>0</v>
      </c>
      <c r="W203" s="283">
        <v>0</v>
      </c>
      <c r="X203" s="347"/>
      <c r="Y203" s="390"/>
      <c r="Z203" s="300"/>
    </row>
    <row r="204" spans="1:26" s="304" customFormat="1" ht="72" customHeight="1">
      <c r="A204" s="294"/>
      <c r="B204" s="240" t="s">
        <v>572</v>
      </c>
      <c r="C204" s="275"/>
      <c r="D204" s="275"/>
      <c r="E204" s="275"/>
      <c r="F204" s="275"/>
      <c r="G204" s="234"/>
      <c r="H204" s="234"/>
      <c r="I204" s="234"/>
      <c r="J204" s="234"/>
      <c r="K204" s="234"/>
      <c r="L204" s="234"/>
      <c r="M204" s="234"/>
      <c r="N204" s="234"/>
      <c r="O204" s="234"/>
      <c r="P204" s="234"/>
      <c r="Q204" s="234"/>
      <c r="R204" s="234"/>
      <c r="S204" s="234"/>
      <c r="T204" s="234"/>
      <c r="U204" s="234"/>
      <c r="V204" s="234"/>
      <c r="W204" s="234"/>
      <c r="X204" s="275"/>
      <c r="Y204" s="388"/>
      <c r="Z204" s="269"/>
    </row>
    <row r="205" spans="1:26" s="304" customFormat="1" ht="51" customHeight="1">
      <c r="A205" s="294"/>
      <c r="B205" s="241" t="s">
        <v>573</v>
      </c>
      <c r="C205" s="275"/>
      <c r="D205" s="275"/>
      <c r="E205" s="275"/>
      <c r="F205" s="275"/>
      <c r="G205" s="234">
        <v>13377</v>
      </c>
      <c r="H205" s="234"/>
      <c r="I205" s="234">
        <v>12560</v>
      </c>
      <c r="J205" s="234">
        <v>300</v>
      </c>
      <c r="K205" s="234">
        <v>517</v>
      </c>
      <c r="L205" s="234">
        <v>2381</v>
      </c>
      <c r="M205" s="234"/>
      <c r="N205" s="234">
        <v>2381</v>
      </c>
      <c r="O205" s="234"/>
      <c r="P205" s="234"/>
      <c r="Q205" s="234">
        <v>5606</v>
      </c>
      <c r="R205" s="234">
        <v>192</v>
      </c>
      <c r="S205" s="234"/>
      <c r="T205" s="234"/>
      <c r="U205" s="234">
        <v>5414</v>
      </c>
      <c r="V205" s="234"/>
      <c r="W205" s="234"/>
      <c r="X205" s="275" t="s">
        <v>326</v>
      </c>
      <c r="Y205" s="388"/>
      <c r="Z205" s="269"/>
    </row>
    <row r="206" spans="1:26" s="304" customFormat="1" ht="51" customHeight="1">
      <c r="A206" s="294"/>
      <c r="B206" s="241" t="s">
        <v>178</v>
      </c>
      <c r="C206" s="275"/>
      <c r="D206" s="275"/>
      <c r="E206" s="275"/>
      <c r="F206" s="275"/>
      <c r="G206" s="234">
        <v>2192</v>
      </c>
      <c r="H206" s="234"/>
      <c r="I206" s="234">
        <v>2082</v>
      </c>
      <c r="J206" s="234">
        <v>62</v>
      </c>
      <c r="K206" s="234">
        <v>48</v>
      </c>
      <c r="L206" s="234">
        <v>2082</v>
      </c>
      <c r="M206" s="234"/>
      <c r="N206" s="234">
        <v>2082</v>
      </c>
      <c r="O206" s="234"/>
      <c r="P206" s="234"/>
      <c r="Q206" s="234">
        <v>62</v>
      </c>
      <c r="R206" s="234">
        <v>62</v>
      </c>
      <c r="S206" s="234"/>
      <c r="T206" s="234"/>
      <c r="U206" s="234"/>
      <c r="V206" s="234"/>
      <c r="W206" s="234"/>
      <c r="X206" s="275" t="s">
        <v>321</v>
      </c>
      <c r="Y206" s="388"/>
      <c r="Z206" s="269"/>
    </row>
    <row r="207" spans="1:26" s="304" customFormat="1" ht="39" customHeight="1">
      <c r="A207" s="294"/>
      <c r="B207" s="242" t="s">
        <v>176</v>
      </c>
      <c r="C207" s="275"/>
      <c r="D207" s="275"/>
      <c r="E207" s="275"/>
      <c r="F207" s="275"/>
      <c r="G207" s="234">
        <v>5678</v>
      </c>
      <c r="H207" s="234"/>
      <c r="I207" s="234">
        <v>5342</v>
      </c>
      <c r="J207" s="234"/>
      <c r="K207" s="234">
        <v>336</v>
      </c>
      <c r="L207" s="234">
        <v>2712</v>
      </c>
      <c r="M207" s="234"/>
      <c r="N207" s="234">
        <v>2712</v>
      </c>
      <c r="O207" s="234"/>
      <c r="P207" s="234"/>
      <c r="Q207" s="234">
        <v>2630</v>
      </c>
      <c r="R207" s="234"/>
      <c r="S207" s="234"/>
      <c r="T207" s="234"/>
      <c r="U207" s="234">
        <v>2630</v>
      </c>
      <c r="V207" s="234"/>
      <c r="W207" s="234"/>
      <c r="X207" s="275" t="s">
        <v>324</v>
      </c>
      <c r="Y207" s="388"/>
      <c r="Z207" s="269"/>
    </row>
    <row r="208" spans="1:26" s="321" customFormat="1" ht="51" customHeight="1">
      <c r="A208" s="274">
        <v>2</v>
      </c>
      <c r="B208" s="358" t="s">
        <v>779</v>
      </c>
      <c r="C208" s="317"/>
      <c r="D208" s="317"/>
      <c r="E208" s="317"/>
      <c r="F208" s="317"/>
      <c r="G208" s="318">
        <v>29610</v>
      </c>
      <c r="H208" s="318"/>
      <c r="I208" s="318">
        <v>28200</v>
      </c>
      <c r="J208" s="318">
        <v>1410</v>
      </c>
      <c r="K208" s="318"/>
      <c r="L208" s="318">
        <v>1045</v>
      </c>
      <c r="M208" s="318"/>
      <c r="N208" s="318">
        <v>750</v>
      </c>
      <c r="O208" s="318">
        <v>295</v>
      </c>
      <c r="P208" s="318"/>
      <c r="Q208" s="318">
        <v>10000</v>
      </c>
      <c r="R208" s="318"/>
      <c r="S208" s="318"/>
      <c r="T208" s="318"/>
      <c r="U208" s="318">
        <v>10000</v>
      </c>
      <c r="V208" s="318"/>
      <c r="W208" s="318"/>
      <c r="X208" s="319" t="s">
        <v>779</v>
      </c>
      <c r="Y208" s="389"/>
      <c r="Z208" s="320"/>
    </row>
    <row r="209" spans="1:25" s="363" customFormat="1" ht="33" customHeight="1">
      <c r="A209" s="360" t="s">
        <v>390</v>
      </c>
      <c r="B209" s="361" t="s">
        <v>780</v>
      </c>
      <c r="C209" s="317"/>
      <c r="D209" s="361"/>
      <c r="E209" s="361"/>
      <c r="F209" s="361"/>
      <c r="G209" s="362">
        <v>262510</v>
      </c>
      <c r="H209" s="362">
        <v>0</v>
      </c>
      <c r="I209" s="362">
        <v>29976</v>
      </c>
      <c r="J209" s="362">
        <v>182534</v>
      </c>
      <c r="K209" s="362">
        <v>50000</v>
      </c>
      <c r="L209" s="362">
        <v>212046</v>
      </c>
      <c r="M209" s="362">
        <v>0</v>
      </c>
      <c r="N209" s="362">
        <v>29976</v>
      </c>
      <c r="O209" s="362">
        <v>132070</v>
      </c>
      <c r="P209" s="362">
        <v>50000</v>
      </c>
      <c r="Q209" s="362">
        <v>547221</v>
      </c>
      <c r="R209" s="362">
        <v>56251</v>
      </c>
      <c r="S209" s="362">
        <v>30000</v>
      </c>
      <c r="T209" s="362">
        <v>90580</v>
      </c>
      <c r="U209" s="362">
        <v>344559</v>
      </c>
      <c r="V209" s="362">
        <v>0</v>
      </c>
      <c r="W209" s="362">
        <v>25831</v>
      </c>
      <c r="X209" s="361"/>
      <c r="Y209" s="393"/>
    </row>
    <row r="210" spans="1:26" ht="41.25" customHeight="1">
      <c r="A210" s="294"/>
      <c r="B210" s="285" t="s">
        <v>781</v>
      </c>
      <c r="C210" s="275"/>
      <c r="D210" s="276"/>
      <c r="E210" s="276"/>
      <c r="F210" s="286"/>
      <c r="G210" s="234"/>
      <c r="H210" s="234"/>
      <c r="I210" s="234"/>
      <c r="J210" s="234"/>
      <c r="K210" s="295"/>
      <c r="L210" s="234">
        <v>329219</v>
      </c>
      <c r="M210" s="234"/>
      <c r="N210" s="234"/>
      <c r="O210" s="234">
        <v>329219</v>
      </c>
      <c r="P210" s="234"/>
      <c r="Q210" s="234">
        <v>30000</v>
      </c>
      <c r="R210" s="218"/>
      <c r="S210" s="218">
        <v>30000</v>
      </c>
      <c r="T210" s="218"/>
      <c r="U210" s="218"/>
      <c r="V210" s="218"/>
      <c r="W210" s="218"/>
      <c r="X210" s="290"/>
      <c r="Y210" s="388"/>
      <c r="Z210" s="269"/>
    </row>
    <row r="211" spans="1:26" s="304" customFormat="1" ht="43.5" customHeight="1">
      <c r="A211" s="284"/>
      <c r="B211" s="303" t="s">
        <v>474</v>
      </c>
      <c r="C211" s="303">
        <v>0</v>
      </c>
      <c r="D211" s="303"/>
      <c r="E211" s="303"/>
      <c r="F211" s="303">
        <v>0</v>
      </c>
      <c r="G211" s="234"/>
      <c r="H211" s="234"/>
      <c r="I211" s="234"/>
      <c r="J211" s="234"/>
      <c r="K211" s="234"/>
      <c r="L211" s="234">
        <v>92614</v>
      </c>
      <c r="M211" s="234"/>
      <c r="N211" s="234"/>
      <c r="O211" s="234">
        <v>92614</v>
      </c>
      <c r="P211" s="234"/>
      <c r="Q211" s="234">
        <v>9000</v>
      </c>
      <c r="R211" s="234"/>
      <c r="S211" s="234"/>
      <c r="T211" s="234">
        <v>9000</v>
      </c>
      <c r="U211" s="234">
        <v>0</v>
      </c>
      <c r="V211" s="234">
        <v>0</v>
      </c>
      <c r="W211" s="234">
        <v>0</v>
      </c>
      <c r="X211" s="303"/>
      <c r="Y211" s="388">
        <v>92614</v>
      </c>
      <c r="Z211" s="269"/>
    </row>
    <row r="212" spans="1:26" s="272" customFormat="1" ht="48.75" customHeight="1">
      <c r="A212" s="275"/>
      <c r="B212" s="359" t="s">
        <v>782</v>
      </c>
      <c r="C212" s="275"/>
      <c r="D212" s="275"/>
      <c r="E212" s="275"/>
      <c r="F212" s="275"/>
      <c r="G212" s="234"/>
      <c r="H212" s="234"/>
      <c r="I212" s="234"/>
      <c r="J212" s="234"/>
      <c r="K212" s="234"/>
      <c r="L212" s="234"/>
      <c r="M212" s="234"/>
      <c r="N212" s="234"/>
      <c r="O212" s="234"/>
      <c r="P212" s="234"/>
      <c r="Q212" s="234">
        <v>9690</v>
      </c>
      <c r="R212" s="234">
        <v>9690</v>
      </c>
      <c r="S212" s="234">
        <v>0</v>
      </c>
      <c r="T212" s="234">
        <v>0</v>
      </c>
      <c r="U212" s="234">
        <v>0</v>
      </c>
      <c r="V212" s="234">
        <v>0</v>
      </c>
      <c r="W212" s="234">
        <v>0</v>
      </c>
      <c r="X212" s="275"/>
      <c r="Y212" s="388">
        <v>0</v>
      </c>
      <c r="Z212" s="269"/>
    </row>
    <row r="213" spans="1:24" ht="33" customHeight="1">
      <c r="A213" s="261"/>
      <c r="B213" s="303" t="s">
        <v>783</v>
      </c>
      <c r="C213" s="275"/>
      <c r="D213" s="276"/>
      <c r="E213" s="276"/>
      <c r="F213" s="276"/>
      <c r="G213" s="278"/>
      <c r="H213" s="278"/>
      <c r="I213" s="278"/>
      <c r="J213" s="278"/>
      <c r="K213" s="278"/>
      <c r="L213" s="278"/>
      <c r="M213" s="278"/>
      <c r="N213" s="278"/>
      <c r="O213" s="278"/>
      <c r="P213" s="278"/>
      <c r="Q213" s="234">
        <v>51580</v>
      </c>
      <c r="R213" s="278">
        <v>25000</v>
      </c>
      <c r="S213" s="278"/>
      <c r="T213" s="276">
        <v>26580</v>
      </c>
      <c r="U213" s="276"/>
      <c r="V213" s="276"/>
      <c r="W213" s="276"/>
      <c r="X213" s="276"/>
    </row>
    <row r="214" spans="1:24" ht="33" customHeight="1">
      <c r="A214" s="261"/>
      <c r="B214" s="303" t="s">
        <v>784</v>
      </c>
      <c r="C214" s="275"/>
      <c r="D214" s="276"/>
      <c r="E214" s="276"/>
      <c r="F214" s="276"/>
      <c r="G214" s="278"/>
      <c r="H214" s="278"/>
      <c r="I214" s="278"/>
      <c r="J214" s="278"/>
      <c r="K214" s="278"/>
      <c r="L214" s="278"/>
      <c r="M214" s="278"/>
      <c r="N214" s="278"/>
      <c r="O214" s="278"/>
      <c r="P214" s="278"/>
      <c r="Q214" s="234">
        <v>10000</v>
      </c>
      <c r="R214" s="278"/>
      <c r="S214" s="278"/>
      <c r="T214" s="276">
        <v>10000</v>
      </c>
      <c r="U214" s="276"/>
      <c r="V214" s="276"/>
      <c r="W214" s="276"/>
      <c r="X214" s="276"/>
    </row>
    <row r="215" spans="1:24" ht="33" customHeight="1">
      <c r="A215" s="261"/>
      <c r="B215" s="303" t="s">
        <v>785</v>
      </c>
      <c r="C215" s="275"/>
      <c r="D215" s="276"/>
      <c r="E215" s="276"/>
      <c r="F215" s="276"/>
      <c r="G215" s="278"/>
      <c r="H215" s="278"/>
      <c r="I215" s="278"/>
      <c r="J215" s="278"/>
      <c r="K215" s="278"/>
      <c r="L215" s="278"/>
      <c r="M215" s="278"/>
      <c r="N215" s="278"/>
      <c r="O215" s="278"/>
      <c r="P215" s="278"/>
      <c r="Q215" s="234">
        <v>5000</v>
      </c>
      <c r="R215" s="278"/>
      <c r="S215" s="278"/>
      <c r="T215" s="276">
        <v>5000</v>
      </c>
      <c r="U215" s="276"/>
      <c r="V215" s="276"/>
      <c r="W215" s="276"/>
      <c r="X215" s="276"/>
    </row>
    <row r="216" spans="1:24" ht="33" customHeight="1">
      <c r="A216" s="261"/>
      <c r="B216" s="303" t="s">
        <v>786</v>
      </c>
      <c r="C216" s="275"/>
      <c r="D216" s="276"/>
      <c r="E216" s="276"/>
      <c r="F216" s="276"/>
      <c r="G216" s="278"/>
      <c r="H216" s="278"/>
      <c r="I216" s="278"/>
      <c r="J216" s="278"/>
      <c r="K216" s="278"/>
      <c r="L216" s="278"/>
      <c r="M216" s="278"/>
      <c r="N216" s="278"/>
      <c r="O216" s="278"/>
      <c r="P216" s="278"/>
      <c r="Q216" s="234">
        <v>50000</v>
      </c>
      <c r="R216" s="278">
        <v>10000</v>
      </c>
      <c r="S216" s="278"/>
      <c r="T216" s="276">
        <v>40000</v>
      </c>
      <c r="U216" s="276"/>
      <c r="V216" s="276"/>
      <c r="W216" s="276"/>
      <c r="X216" s="276"/>
    </row>
    <row r="217" spans="1:24" ht="33" customHeight="1">
      <c r="A217" s="261"/>
      <c r="B217" s="303" t="s">
        <v>787</v>
      </c>
      <c r="C217" s="275"/>
      <c r="D217" s="276"/>
      <c r="E217" s="276"/>
      <c r="F217" s="276"/>
      <c r="G217" s="278"/>
      <c r="H217" s="278"/>
      <c r="I217" s="278"/>
      <c r="J217" s="278"/>
      <c r="K217" s="278"/>
      <c r="L217" s="278"/>
      <c r="M217" s="278"/>
      <c r="N217" s="278"/>
      <c r="O217" s="278"/>
      <c r="P217" s="278"/>
      <c r="Q217" s="234">
        <v>11561</v>
      </c>
      <c r="R217" s="278">
        <v>11561</v>
      </c>
      <c r="S217" s="278"/>
      <c r="T217" s="276"/>
      <c r="U217" s="276"/>
      <c r="V217" s="276"/>
      <c r="W217" s="276"/>
      <c r="X217" s="276"/>
    </row>
    <row r="218" spans="1:25" s="363" customFormat="1" ht="33" customHeight="1" hidden="1">
      <c r="A218" s="360"/>
      <c r="B218" s="337"/>
      <c r="C218" s="317"/>
      <c r="D218" s="361"/>
      <c r="E218" s="361"/>
      <c r="F218" s="361"/>
      <c r="G218" s="362"/>
      <c r="H218" s="362"/>
      <c r="I218" s="362"/>
      <c r="J218" s="362"/>
      <c r="K218" s="362"/>
      <c r="L218" s="362">
        <v>950</v>
      </c>
      <c r="M218" s="362"/>
      <c r="N218" s="362"/>
      <c r="O218" s="362">
        <v>950</v>
      </c>
      <c r="P218" s="362"/>
      <c r="Q218" s="362"/>
      <c r="R218" s="362"/>
      <c r="S218" s="362"/>
      <c r="T218" s="361"/>
      <c r="U218" s="361"/>
      <c r="V218" s="361"/>
      <c r="W218" s="361"/>
      <c r="X218" s="361"/>
      <c r="Y218" s="393"/>
    </row>
    <row r="219" spans="2:24" ht="47.25" hidden="1">
      <c r="B219" s="364" t="s">
        <v>788</v>
      </c>
      <c r="C219" s="365" t="s">
        <v>189</v>
      </c>
      <c r="F219" s="365" t="s">
        <v>789</v>
      </c>
      <c r="G219" s="269">
        <v>11360</v>
      </c>
      <c r="J219" s="270">
        <v>11360</v>
      </c>
      <c r="L219" s="270">
        <v>7000</v>
      </c>
      <c r="O219" s="270">
        <v>7000</v>
      </c>
      <c r="X219" s="365" t="s">
        <v>646</v>
      </c>
    </row>
    <row r="220" spans="2:24" ht="31.5" hidden="1">
      <c r="B220" s="366" t="s">
        <v>213</v>
      </c>
      <c r="C220" s="367" t="s">
        <v>189</v>
      </c>
      <c r="F220" s="367" t="s">
        <v>520</v>
      </c>
      <c r="G220" s="269">
        <v>49980</v>
      </c>
      <c r="J220" s="270">
        <v>49980</v>
      </c>
      <c r="L220" s="270">
        <v>44450</v>
      </c>
      <c r="O220" s="270">
        <v>44450</v>
      </c>
      <c r="X220" s="367" t="s">
        <v>790</v>
      </c>
    </row>
    <row r="221" spans="2:24" ht="47.25" hidden="1">
      <c r="B221" s="366" t="s">
        <v>791</v>
      </c>
      <c r="C221" s="367" t="s">
        <v>189</v>
      </c>
      <c r="F221" s="367" t="s">
        <v>792</v>
      </c>
      <c r="G221" s="269">
        <v>7200</v>
      </c>
      <c r="J221" s="270">
        <v>7200</v>
      </c>
      <c r="L221" s="270">
        <v>4500</v>
      </c>
      <c r="O221" s="270">
        <v>4500</v>
      </c>
      <c r="X221" s="367" t="s">
        <v>793</v>
      </c>
    </row>
    <row r="222" spans="2:24" ht="47.25" hidden="1">
      <c r="B222" s="366" t="s">
        <v>794</v>
      </c>
      <c r="C222" s="367" t="s">
        <v>194</v>
      </c>
      <c r="F222" s="367" t="s">
        <v>795</v>
      </c>
      <c r="G222" s="269">
        <v>36500</v>
      </c>
      <c r="J222" s="270">
        <v>36500</v>
      </c>
      <c r="L222" s="270">
        <v>21000</v>
      </c>
      <c r="O222" s="270">
        <v>21000</v>
      </c>
      <c r="X222" s="367" t="s">
        <v>755</v>
      </c>
    </row>
    <row r="223" spans="2:24" ht="31.5" hidden="1">
      <c r="B223" s="366" t="s">
        <v>204</v>
      </c>
      <c r="C223" s="367" t="s">
        <v>796</v>
      </c>
      <c r="F223" s="367" t="s">
        <v>205</v>
      </c>
      <c r="G223" s="269">
        <v>114500</v>
      </c>
      <c r="J223" s="270">
        <v>64500</v>
      </c>
      <c r="K223" s="270">
        <v>50000</v>
      </c>
      <c r="L223" s="270">
        <v>100000</v>
      </c>
      <c r="O223" s="270">
        <v>50000</v>
      </c>
      <c r="P223" s="270">
        <v>50000</v>
      </c>
      <c r="X223" s="367" t="s">
        <v>746</v>
      </c>
    </row>
    <row r="224" spans="2:24" ht="31.5" hidden="1">
      <c r="B224" s="366" t="s">
        <v>797</v>
      </c>
      <c r="C224" s="367" t="s">
        <v>201</v>
      </c>
      <c r="F224" s="367" t="s">
        <v>798</v>
      </c>
      <c r="G224" s="269">
        <v>19980</v>
      </c>
      <c r="I224" s="270">
        <v>14010</v>
      </c>
      <c r="J224" s="270">
        <v>5970</v>
      </c>
      <c r="L224" s="270">
        <v>14680</v>
      </c>
      <c r="N224" s="270">
        <v>14010</v>
      </c>
      <c r="O224" s="270">
        <v>670</v>
      </c>
      <c r="X224" s="368" t="s">
        <v>758</v>
      </c>
    </row>
    <row r="225" spans="2:24" ht="47.25" hidden="1">
      <c r="B225" s="366" t="s">
        <v>799</v>
      </c>
      <c r="C225" s="367" t="s">
        <v>201</v>
      </c>
      <c r="F225" s="367" t="s">
        <v>800</v>
      </c>
      <c r="G225" s="269">
        <v>22990</v>
      </c>
      <c r="I225" s="270">
        <v>15966</v>
      </c>
      <c r="J225" s="270">
        <v>7024</v>
      </c>
      <c r="L225" s="270">
        <v>19466</v>
      </c>
      <c r="N225" s="270">
        <v>15966</v>
      </c>
      <c r="O225" s="270">
        <v>3500</v>
      </c>
      <c r="X225" s="368" t="s">
        <v>758</v>
      </c>
    </row>
    <row r="226" spans="2:3" ht="31.5" hidden="1">
      <c r="B226" s="369" t="s">
        <v>655</v>
      </c>
      <c r="C226" s="370" t="s">
        <v>191</v>
      </c>
    </row>
    <row r="227" ht="15.75" hidden="1"/>
    <row r="228" ht="15.75" hidden="1"/>
  </sheetData>
  <sheetProtection/>
  <mergeCells count="36">
    <mergeCell ref="R7:R9"/>
    <mergeCell ref="S7:S9"/>
    <mergeCell ref="T7:T9"/>
    <mergeCell ref="U7:U9"/>
    <mergeCell ref="V7:V9"/>
    <mergeCell ref="P7:P9"/>
    <mergeCell ref="H8:H9"/>
    <mergeCell ref="I8:I9"/>
    <mergeCell ref="J8:J9"/>
    <mergeCell ref="K8:K9"/>
    <mergeCell ref="F5:K5"/>
    <mergeCell ref="L5:P5"/>
    <mergeCell ref="Q5:W5"/>
    <mergeCell ref="X5:X9"/>
    <mergeCell ref="F6:F9"/>
    <mergeCell ref="G6:K6"/>
    <mergeCell ref="L6:L9"/>
    <mergeCell ref="N6:P6"/>
    <mergeCell ref="Q6:Q9"/>
    <mergeCell ref="R6:W6"/>
    <mergeCell ref="W7:W9"/>
    <mergeCell ref="G7:G9"/>
    <mergeCell ref="H7:K7"/>
    <mergeCell ref="M7:M9"/>
    <mergeCell ref="N7:N9"/>
    <mergeCell ref="O7:O9"/>
    <mergeCell ref="A1:B1"/>
    <mergeCell ref="S1:X1"/>
    <mergeCell ref="A2:X2"/>
    <mergeCell ref="A3:X3"/>
    <mergeCell ref="V4:X4"/>
    <mergeCell ref="A5:A9"/>
    <mergeCell ref="B5:B9"/>
    <mergeCell ref="C5:C9"/>
    <mergeCell ref="D5:D9"/>
    <mergeCell ref="E5:E9"/>
  </mergeCells>
  <printOptions/>
  <pageMargins left="0.7086614173228347" right="0.7086614173228347" top="0.7480314960629921" bottom="0.7480314960629921" header="0.31496062992125984" footer="0.31496062992125984"/>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sheetPr>
    <tabColor rgb="FFFFFF00"/>
  </sheetPr>
  <dimension ref="A1:G39"/>
  <sheetViews>
    <sheetView showZeros="0" zoomScalePageLayoutView="0" workbookViewId="0" topLeftCell="A1">
      <selection activeCell="C19" sqref="C19:C20"/>
    </sheetView>
  </sheetViews>
  <sheetFormatPr defaultColWidth="9.140625" defaultRowHeight="12.75"/>
  <cols>
    <col min="1" max="1" width="4.7109375" style="486" customWidth="1"/>
    <col min="2" max="2" width="57.421875" style="486" customWidth="1"/>
    <col min="3" max="3" width="25.57421875" style="486" customWidth="1"/>
    <col min="4" max="6" width="9.140625" style="486" customWidth="1"/>
    <col min="7" max="7" width="14.7109375" style="486" customWidth="1"/>
    <col min="8" max="16384" width="9.140625" style="486" customWidth="1"/>
  </cols>
  <sheetData>
    <row r="1" spans="1:3" ht="18.75">
      <c r="A1" s="536" t="s">
        <v>418</v>
      </c>
      <c r="B1" s="536"/>
      <c r="C1" s="485" t="s">
        <v>415</v>
      </c>
    </row>
    <row r="2" spans="1:3" ht="12.75">
      <c r="A2" s="487"/>
      <c r="B2" s="487"/>
      <c r="C2" s="487"/>
    </row>
    <row r="3" spans="1:3" ht="18.75">
      <c r="A3" s="537" t="s">
        <v>228</v>
      </c>
      <c r="B3" s="537"/>
      <c r="C3" s="537"/>
    </row>
    <row r="4" spans="1:3" ht="18.75">
      <c r="A4" s="537" t="s">
        <v>545</v>
      </c>
      <c r="B4" s="537"/>
      <c r="C4" s="537"/>
    </row>
    <row r="5" spans="1:3" ht="16.5">
      <c r="A5" s="538" t="s">
        <v>181</v>
      </c>
      <c r="B5" s="538"/>
      <c r="C5" s="538"/>
    </row>
    <row r="6" spans="1:3" ht="18.75">
      <c r="A6" s="488"/>
      <c r="B6" s="488"/>
      <c r="C6" s="488"/>
    </row>
    <row r="7" spans="1:3" ht="15.75">
      <c r="A7" s="487"/>
      <c r="B7" s="487"/>
      <c r="C7" s="489" t="s">
        <v>1</v>
      </c>
    </row>
    <row r="8" spans="1:3" ht="47.25" customHeight="1">
      <c r="A8" s="490" t="s">
        <v>3</v>
      </c>
      <c r="B8" s="491" t="s">
        <v>6</v>
      </c>
      <c r="C8" s="492" t="s">
        <v>283</v>
      </c>
    </row>
    <row r="9" spans="1:3" ht="17.25" customHeight="1">
      <c r="A9" s="493" t="s">
        <v>71</v>
      </c>
      <c r="B9" s="494" t="s">
        <v>35</v>
      </c>
      <c r="C9" s="495"/>
    </row>
    <row r="10" spans="1:7" ht="17.25" customHeight="1">
      <c r="A10" s="493" t="s">
        <v>123</v>
      </c>
      <c r="B10" s="494" t="s">
        <v>229</v>
      </c>
      <c r="C10" s="496">
        <v>11611937.7</v>
      </c>
      <c r="G10" s="497"/>
    </row>
    <row r="11" spans="1:7" ht="17.25" customHeight="1">
      <c r="A11" s="498">
        <v>1</v>
      </c>
      <c r="B11" s="499" t="s">
        <v>230</v>
      </c>
      <c r="C11" s="500">
        <v>1715610</v>
      </c>
      <c r="G11" s="497"/>
    </row>
    <row r="12" spans="1:7" ht="17.25" customHeight="1">
      <c r="A12" s="498">
        <v>2</v>
      </c>
      <c r="B12" s="499" t="s">
        <v>231</v>
      </c>
      <c r="C12" s="501">
        <v>9896327.7</v>
      </c>
      <c r="G12" s="497"/>
    </row>
    <row r="13" spans="1:7" ht="17.25" customHeight="1">
      <c r="A13" s="502" t="s">
        <v>262</v>
      </c>
      <c r="B13" s="499" t="s">
        <v>232</v>
      </c>
      <c r="C13" s="500">
        <v>6570622</v>
      </c>
      <c r="E13" s="526"/>
      <c r="G13" s="497"/>
    </row>
    <row r="14" spans="1:7" ht="17.25" customHeight="1">
      <c r="A14" s="502" t="s">
        <v>262</v>
      </c>
      <c r="B14" s="499" t="s">
        <v>546</v>
      </c>
      <c r="C14" s="500">
        <v>754825</v>
      </c>
      <c r="G14" s="497"/>
    </row>
    <row r="15" spans="1:7" ht="17.25" customHeight="1">
      <c r="A15" s="502" t="s">
        <v>262</v>
      </c>
      <c r="B15" s="499" t="s">
        <v>58</v>
      </c>
      <c r="C15" s="500">
        <v>2570880.7</v>
      </c>
      <c r="G15" s="497"/>
    </row>
    <row r="16" spans="1:7" ht="17.25" customHeight="1">
      <c r="A16" s="493" t="s">
        <v>63</v>
      </c>
      <c r="B16" s="494" t="s">
        <v>233</v>
      </c>
      <c r="C16" s="496">
        <v>11727638.012888694</v>
      </c>
      <c r="G16" s="497"/>
    </row>
    <row r="17" spans="1:7" ht="33" customHeight="1">
      <c r="A17" s="498">
        <v>1</v>
      </c>
      <c r="B17" s="499" t="s">
        <v>234</v>
      </c>
      <c r="C17" s="500">
        <v>8010415.1257808</v>
      </c>
      <c r="G17" s="497"/>
    </row>
    <row r="18" spans="1:7" ht="17.25" customHeight="1">
      <c r="A18" s="498">
        <v>2</v>
      </c>
      <c r="B18" s="499" t="s">
        <v>132</v>
      </c>
      <c r="C18" s="500">
        <v>3717222.8871078934</v>
      </c>
      <c r="G18" s="497"/>
    </row>
    <row r="19" spans="1:7" ht="17.25" customHeight="1">
      <c r="A19" s="502" t="s">
        <v>262</v>
      </c>
      <c r="B19" s="499" t="s">
        <v>235</v>
      </c>
      <c r="C19" s="500">
        <v>2883152</v>
      </c>
      <c r="G19" s="497"/>
    </row>
    <row r="20" spans="1:7" ht="33.75" customHeight="1">
      <c r="A20" s="502" t="s">
        <v>262</v>
      </c>
      <c r="B20" s="499" t="s">
        <v>547</v>
      </c>
      <c r="C20" s="500">
        <v>609037.3275878932</v>
      </c>
      <c r="G20" s="497"/>
    </row>
    <row r="21" spans="1:7" ht="17.25" customHeight="1">
      <c r="A21" s="502" t="s">
        <v>262</v>
      </c>
      <c r="B21" s="499" t="s">
        <v>236</v>
      </c>
      <c r="C21" s="500">
        <v>225033.55952</v>
      </c>
      <c r="G21" s="497"/>
    </row>
    <row r="22" spans="1:7" ht="17.25" customHeight="1">
      <c r="A22" s="498">
        <v>3</v>
      </c>
      <c r="B22" s="499" t="s">
        <v>40</v>
      </c>
      <c r="C22" s="501"/>
      <c r="G22" s="497"/>
    </row>
    <row r="23" spans="1:7" ht="17.25" customHeight="1">
      <c r="A23" s="493" t="s">
        <v>28</v>
      </c>
      <c r="B23" s="494" t="s">
        <v>237</v>
      </c>
      <c r="C23" s="496">
        <v>-115700.31288869493</v>
      </c>
      <c r="G23" s="497"/>
    </row>
    <row r="24" spans="1:7" ht="17.25" customHeight="1">
      <c r="A24" s="493" t="s">
        <v>72</v>
      </c>
      <c r="B24" s="494" t="s">
        <v>102</v>
      </c>
      <c r="C24" s="496"/>
      <c r="G24" s="497"/>
    </row>
    <row r="25" spans="1:7" ht="17.25" customHeight="1">
      <c r="A25" s="493" t="s">
        <v>123</v>
      </c>
      <c r="B25" s="494" t="s">
        <v>229</v>
      </c>
      <c r="C25" s="496">
        <v>6596062.887107894</v>
      </c>
      <c r="G25" s="497"/>
    </row>
    <row r="26" spans="1:7" ht="17.25" customHeight="1">
      <c r="A26" s="498">
        <v>1</v>
      </c>
      <c r="B26" s="499" t="s">
        <v>238</v>
      </c>
      <c r="C26" s="501">
        <v>2878840</v>
      </c>
      <c r="G26" s="497"/>
    </row>
    <row r="27" spans="1:7" ht="17.25" customHeight="1">
      <c r="A27" s="498">
        <v>2</v>
      </c>
      <c r="B27" s="499" t="s">
        <v>25</v>
      </c>
      <c r="C27" s="501">
        <v>3717222.8871078934</v>
      </c>
      <c r="G27" s="497"/>
    </row>
    <row r="28" spans="1:7" ht="17.25" customHeight="1">
      <c r="A28" s="502" t="s">
        <v>262</v>
      </c>
      <c r="B28" s="499" t="s">
        <v>232</v>
      </c>
      <c r="C28" s="501">
        <v>2883152</v>
      </c>
      <c r="G28" s="497"/>
    </row>
    <row r="29" spans="1:7" ht="17.25" customHeight="1">
      <c r="A29" s="502" t="s">
        <v>262</v>
      </c>
      <c r="B29" s="499" t="s">
        <v>548</v>
      </c>
      <c r="C29" s="501">
        <v>609037.3275878932</v>
      </c>
      <c r="G29" s="497"/>
    </row>
    <row r="30" spans="1:7" ht="17.25" customHeight="1">
      <c r="A30" s="502" t="s">
        <v>262</v>
      </c>
      <c r="B30" s="499" t="s">
        <v>58</v>
      </c>
      <c r="C30" s="501">
        <v>225033.55952</v>
      </c>
      <c r="G30" s="497"/>
    </row>
    <row r="31" spans="1:7" ht="17.25" customHeight="1">
      <c r="A31" s="498">
        <v>3</v>
      </c>
      <c r="B31" s="499" t="s">
        <v>221</v>
      </c>
      <c r="C31" s="501"/>
      <c r="G31" s="497"/>
    </row>
    <row r="32" spans="1:7" ht="17.25" customHeight="1">
      <c r="A32" s="498">
        <v>4</v>
      </c>
      <c r="B32" s="499" t="s">
        <v>222</v>
      </c>
      <c r="C32" s="501"/>
      <c r="G32" s="497"/>
    </row>
    <row r="33" spans="1:7" ht="17.25" customHeight="1">
      <c r="A33" s="493" t="s">
        <v>63</v>
      </c>
      <c r="B33" s="494" t="s">
        <v>233</v>
      </c>
      <c r="C33" s="496">
        <v>6596062.917107892</v>
      </c>
      <c r="G33" s="497"/>
    </row>
    <row r="34" spans="1:7" ht="17.25" customHeight="1">
      <c r="A34" s="498">
        <v>1</v>
      </c>
      <c r="B34" s="499" t="s">
        <v>239</v>
      </c>
      <c r="C34" s="501">
        <v>6371029.357587893</v>
      </c>
      <c r="G34" s="497"/>
    </row>
    <row r="35" spans="1:7" ht="17.25" customHeight="1">
      <c r="A35" s="498">
        <v>2</v>
      </c>
      <c r="B35" s="499" t="s">
        <v>240</v>
      </c>
      <c r="C35" s="501">
        <v>225033.55951999998</v>
      </c>
      <c r="G35" s="497"/>
    </row>
    <row r="36" spans="1:7" ht="17.25" customHeight="1">
      <c r="A36" s="502" t="s">
        <v>262</v>
      </c>
      <c r="B36" s="499" t="s">
        <v>235</v>
      </c>
      <c r="C36" s="501"/>
      <c r="G36" s="497"/>
    </row>
    <row r="37" spans="1:7" ht="17.25" customHeight="1">
      <c r="A37" s="502" t="s">
        <v>262</v>
      </c>
      <c r="B37" s="499" t="s">
        <v>143</v>
      </c>
      <c r="C37" s="501"/>
      <c r="G37" s="497"/>
    </row>
    <row r="38" spans="1:7" ht="17.25" customHeight="1">
      <c r="A38" s="498">
        <v>3</v>
      </c>
      <c r="B38" s="499" t="s">
        <v>40</v>
      </c>
      <c r="C38" s="501">
        <v>0</v>
      </c>
      <c r="G38" s="497"/>
    </row>
    <row r="39" spans="1:7" ht="15.75">
      <c r="A39" s="503"/>
      <c r="B39" s="504"/>
      <c r="C39" s="505"/>
      <c r="G39" s="497"/>
    </row>
  </sheetData>
  <sheetProtection/>
  <mergeCells count="4">
    <mergeCell ref="A1:B1"/>
    <mergeCell ref="A3:C3"/>
    <mergeCell ref="A4:C4"/>
    <mergeCell ref="A5:C5"/>
  </mergeCells>
  <printOptions horizontalCentered="1"/>
  <pageMargins left="0.82" right="0.37" top="0.85" bottom="0.5118110236220472" header="0.5118110236220472"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E55"/>
  <sheetViews>
    <sheetView showZeros="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D19" sqref="D19"/>
    </sheetView>
  </sheetViews>
  <sheetFormatPr defaultColWidth="9.140625" defaultRowHeight="12.75"/>
  <cols>
    <col min="1" max="1" width="5.140625" style="21" customWidth="1"/>
    <col min="2" max="2" width="64.28125" style="21" customWidth="1"/>
    <col min="3" max="4" width="15.8515625" style="21" customWidth="1"/>
    <col min="5" max="5" width="12.8515625" style="21" bestFit="1" customWidth="1"/>
    <col min="6" max="16384" width="9.140625" style="21" customWidth="1"/>
  </cols>
  <sheetData>
    <row r="1" spans="1:4" ht="17.25" customHeight="1">
      <c r="A1" s="546" t="s">
        <v>418</v>
      </c>
      <c r="B1" s="546"/>
      <c r="C1" s="539" t="s">
        <v>414</v>
      </c>
      <c r="D1" s="539"/>
    </row>
    <row r="2" spans="1:4" ht="17.25" customHeight="1">
      <c r="A2" s="446"/>
      <c r="B2" s="446"/>
      <c r="C2" s="446"/>
      <c r="D2" s="446"/>
    </row>
    <row r="3" spans="1:4" ht="17.25" customHeight="1">
      <c r="A3" s="543" t="s">
        <v>810</v>
      </c>
      <c r="B3" s="543"/>
      <c r="C3" s="543"/>
      <c r="D3" s="543"/>
    </row>
    <row r="4" spans="1:4" ht="17.25" customHeight="1">
      <c r="A4" s="545" t="s">
        <v>181</v>
      </c>
      <c r="B4" s="545"/>
      <c r="C4" s="545"/>
      <c r="D4" s="545"/>
    </row>
    <row r="5" spans="1:4" ht="17.25" customHeight="1">
      <c r="A5" s="447"/>
      <c r="B5" s="447"/>
      <c r="C5" s="447"/>
      <c r="D5" s="447"/>
    </row>
    <row r="6" spans="1:4" ht="17.25" customHeight="1">
      <c r="A6" s="446"/>
      <c r="B6" s="446"/>
      <c r="C6" s="540" t="s">
        <v>1</v>
      </c>
      <c r="D6" s="540"/>
    </row>
    <row r="7" spans="1:4" s="448" customFormat="1" ht="30.75" customHeight="1">
      <c r="A7" s="542" t="s">
        <v>82</v>
      </c>
      <c r="B7" s="542" t="s">
        <v>219</v>
      </c>
      <c r="C7" s="542" t="s">
        <v>283</v>
      </c>
      <c r="D7" s="542"/>
    </row>
    <row r="8" spans="1:4" s="449" customFormat="1" ht="17.25" customHeight="1">
      <c r="A8" s="544" t="s">
        <v>82</v>
      </c>
      <c r="B8" s="544" t="s">
        <v>83</v>
      </c>
      <c r="C8" s="541" t="s">
        <v>243</v>
      </c>
      <c r="D8" s="541" t="s">
        <v>244</v>
      </c>
    </row>
    <row r="9" spans="1:4" s="449" customFormat="1" ht="31.5" customHeight="1">
      <c r="A9" s="544"/>
      <c r="B9" s="544"/>
      <c r="C9" s="541"/>
      <c r="D9" s="541"/>
    </row>
    <row r="10" spans="1:4" s="452" customFormat="1" ht="18.75">
      <c r="A10" s="450"/>
      <c r="B10" s="451" t="s">
        <v>241</v>
      </c>
      <c r="C10" s="397">
        <v>5300000</v>
      </c>
      <c r="D10" s="397">
        <v>4594450</v>
      </c>
    </row>
    <row r="11" spans="1:5" s="452" customFormat="1" ht="18.75">
      <c r="A11" s="450" t="s">
        <v>123</v>
      </c>
      <c r="B11" s="451" t="s">
        <v>242</v>
      </c>
      <c r="C11" s="398">
        <v>4740000</v>
      </c>
      <c r="D11" s="398">
        <v>4594450</v>
      </c>
      <c r="E11" s="453"/>
    </row>
    <row r="12" spans="1:4" s="456" customFormat="1" ht="18.75">
      <c r="A12" s="454">
        <v>1</v>
      </c>
      <c r="B12" s="455" t="s">
        <v>17</v>
      </c>
      <c r="C12" s="395">
        <v>200000</v>
      </c>
      <c r="D12" s="395">
        <v>200000</v>
      </c>
    </row>
    <row r="13" spans="1:4" s="459" customFormat="1" ht="18.75">
      <c r="A13" s="457"/>
      <c r="B13" s="458" t="s">
        <v>430</v>
      </c>
      <c r="C13" s="396">
        <v>198400</v>
      </c>
      <c r="D13" s="396">
        <v>198400</v>
      </c>
    </row>
    <row r="14" spans="1:4" s="459" customFormat="1" ht="18.75">
      <c r="A14" s="457"/>
      <c r="B14" s="458" t="s">
        <v>431</v>
      </c>
      <c r="C14" s="396">
        <v>1600</v>
      </c>
      <c r="D14" s="396">
        <v>1600</v>
      </c>
    </row>
    <row r="15" spans="1:4" s="456" customFormat="1" ht="18.75">
      <c r="A15" s="454">
        <v>2</v>
      </c>
      <c r="B15" s="455" t="s">
        <v>18</v>
      </c>
      <c r="C15" s="395">
        <v>250000</v>
      </c>
      <c r="D15" s="395">
        <v>250000</v>
      </c>
    </row>
    <row r="16" spans="1:4" s="459" customFormat="1" ht="18.75">
      <c r="A16" s="457"/>
      <c r="B16" s="458" t="s">
        <v>430</v>
      </c>
      <c r="C16" s="460">
        <v>114500</v>
      </c>
      <c r="D16" s="396">
        <v>114500</v>
      </c>
    </row>
    <row r="17" spans="1:4" s="459" customFormat="1" ht="18.75">
      <c r="A17" s="457"/>
      <c r="B17" s="458" t="s">
        <v>432</v>
      </c>
      <c r="C17" s="460">
        <v>27000</v>
      </c>
      <c r="D17" s="396">
        <v>27000</v>
      </c>
    </row>
    <row r="18" spans="1:4" s="459" customFormat="1" ht="18.75">
      <c r="A18" s="457"/>
      <c r="B18" s="458" t="s">
        <v>433</v>
      </c>
      <c r="C18" s="460">
        <v>100000</v>
      </c>
      <c r="D18" s="396">
        <v>100000</v>
      </c>
    </row>
    <row r="19" spans="1:4" s="459" customFormat="1" ht="18.75">
      <c r="A19" s="457"/>
      <c r="B19" s="458" t="s">
        <v>434</v>
      </c>
      <c r="C19" s="460">
        <v>8500</v>
      </c>
      <c r="D19" s="396">
        <v>8500</v>
      </c>
    </row>
    <row r="20" spans="1:4" s="456" customFormat="1" ht="18.75">
      <c r="A20" s="454">
        <v>3</v>
      </c>
      <c r="B20" s="455" t="s">
        <v>78</v>
      </c>
      <c r="C20" s="395">
        <v>120000</v>
      </c>
      <c r="D20" s="395">
        <v>120000</v>
      </c>
    </row>
    <row r="21" spans="1:4" s="459" customFormat="1" ht="18.75">
      <c r="A21" s="457"/>
      <c r="B21" s="458" t="s">
        <v>430</v>
      </c>
      <c r="C21" s="460">
        <v>69500</v>
      </c>
      <c r="D21" s="461">
        <v>69500</v>
      </c>
    </row>
    <row r="22" spans="1:4" s="459" customFormat="1" ht="18.75">
      <c r="A22" s="457"/>
      <c r="B22" s="458" t="s">
        <v>431</v>
      </c>
      <c r="C22" s="460">
        <v>50500</v>
      </c>
      <c r="D22" s="461">
        <v>50500</v>
      </c>
    </row>
    <row r="23" spans="1:4" s="456" customFormat="1" ht="18.75">
      <c r="A23" s="454">
        <v>4</v>
      </c>
      <c r="B23" s="455" t="s">
        <v>19</v>
      </c>
      <c r="C23" s="395">
        <v>1120000</v>
      </c>
      <c r="D23" s="395">
        <v>1120000</v>
      </c>
    </row>
    <row r="24" spans="1:4" s="459" customFormat="1" ht="37.5">
      <c r="A24" s="457"/>
      <c r="B24" s="458" t="s">
        <v>435</v>
      </c>
      <c r="C24" s="460">
        <v>875000</v>
      </c>
      <c r="D24" s="461">
        <v>875000</v>
      </c>
    </row>
    <row r="25" spans="1:4" s="459" customFormat="1" ht="18.75">
      <c r="A25" s="457"/>
      <c r="B25" s="458" t="s">
        <v>433</v>
      </c>
      <c r="C25" s="460">
        <v>245000</v>
      </c>
      <c r="D25" s="461">
        <v>245000</v>
      </c>
    </row>
    <row r="26" spans="1:4" s="456" customFormat="1" ht="18.75">
      <c r="A26" s="454">
        <v>5</v>
      </c>
      <c r="B26" s="455" t="s">
        <v>76</v>
      </c>
      <c r="C26" s="59">
        <v>204000</v>
      </c>
      <c r="D26" s="462">
        <v>204000</v>
      </c>
    </row>
    <row r="27" spans="1:4" s="459" customFormat="1" ht="37.5">
      <c r="A27" s="457"/>
      <c r="B27" s="458" t="s">
        <v>436</v>
      </c>
      <c r="C27" s="460">
        <v>44000</v>
      </c>
      <c r="D27" s="460">
        <v>44000</v>
      </c>
    </row>
    <row r="28" spans="1:4" s="456" customFormat="1" ht="18.75">
      <c r="A28" s="454">
        <v>6</v>
      </c>
      <c r="B28" s="455" t="s">
        <v>36</v>
      </c>
      <c r="C28" s="395">
        <v>110000</v>
      </c>
      <c r="D28" s="395">
        <v>65000</v>
      </c>
    </row>
    <row r="29" spans="1:4" s="459" customFormat="1" ht="37.5">
      <c r="A29" s="463" t="s">
        <v>262</v>
      </c>
      <c r="B29" s="464" t="s">
        <v>258</v>
      </c>
      <c r="C29" s="59">
        <v>65000</v>
      </c>
      <c r="D29" s="59">
        <v>65000</v>
      </c>
    </row>
    <row r="30" spans="1:4" s="459" customFormat="1" ht="18.75">
      <c r="A30" s="463" t="s">
        <v>262</v>
      </c>
      <c r="B30" s="464" t="s">
        <v>259</v>
      </c>
      <c r="C30" s="59">
        <v>45000</v>
      </c>
      <c r="D30" s="59">
        <v>0</v>
      </c>
    </row>
    <row r="31" spans="1:4" s="456" customFormat="1" ht="18.75">
      <c r="A31" s="454">
        <v>7</v>
      </c>
      <c r="B31" s="455" t="s">
        <v>75</v>
      </c>
      <c r="C31" s="59">
        <v>200000</v>
      </c>
      <c r="D31" s="462">
        <v>200000</v>
      </c>
    </row>
    <row r="32" spans="1:4" s="456" customFormat="1" ht="18.75">
      <c r="A32" s="454">
        <v>8</v>
      </c>
      <c r="B32" s="455" t="s">
        <v>77</v>
      </c>
      <c r="C32" s="395">
        <v>134000</v>
      </c>
      <c r="D32" s="395">
        <v>122250</v>
      </c>
    </row>
    <row r="33" spans="1:4" s="459" customFormat="1" ht="18.75">
      <c r="A33" s="465" t="s">
        <v>262</v>
      </c>
      <c r="B33" s="464" t="s">
        <v>133</v>
      </c>
      <c r="C33" s="59">
        <v>11750</v>
      </c>
      <c r="D33" s="396">
        <v>0</v>
      </c>
    </row>
    <row r="34" spans="1:4" s="459" customFormat="1" ht="18.75">
      <c r="A34" s="465" t="s">
        <v>262</v>
      </c>
      <c r="B34" s="464" t="s">
        <v>134</v>
      </c>
      <c r="C34" s="59">
        <v>122250</v>
      </c>
      <c r="D34" s="396">
        <v>122250</v>
      </c>
    </row>
    <row r="35" spans="1:4" s="459" customFormat="1" ht="18.75">
      <c r="A35" s="465" t="s">
        <v>262</v>
      </c>
      <c r="B35" s="464" t="s">
        <v>260</v>
      </c>
      <c r="C35" s="59"/>
      <c r="D35" s="396"/>
    </row>
    <row r="36" spans="1:4" s="459" customFormat="1" ht="18.75">
      <c r="A36" s="465" t="s">
        <v>262</v>
      </c>
      <c r="B36" s="464" t="s">
        <v>261</v>
      </c>
      <c r="C36" s="59"/>
      <c r="D36" s="396"/>
    </row>
    <row r="37" spans="1:4" s="456" customFormat="1" ht="18.75">
      <c r="A37" s="454">
        <v>9</v>
      </c>
      <c r="B37" s="455" t="s">
        <v>245</v>
      </c>
      <c r="C37" s="394"/>
      <c r="D37" s="395"/>
    </row>
    <row r="38" spans="1:4" s="456" customFormat="1" ht="18.75">
      <c r="A38" s="454">
        <v>10</v>
      </c>
      <c r="B38" s="455" t="s">
        <v>14</v>
      </c>
      <c r="C38" s="59">
        <v>10000</v>
      </c>
      <c r="D38" s="395">
        <v>10000</v>
      </c>
    </row>
    <row r="39" spans="1:4" s="456" customFormat="1" ht="18.75">
      <c r="A39" s="454">
        <v>11</v>
      </c>
      <c r="B39" s="455" t="s">
        <v>126</v>
      </c>
      <c r="C39" s="395">
        <v>33500</v>
      </c>
      <c r="D39" s="394">
        <v>33500</v>
      </c>
    </row>
    <row r="40" spans="1:4" s="456" customFormat="1" ht="18.75">
      <c r="A40" s="454">
        <v>12</v>
      </c>
      <c r="B40" s="455" t="s">
        <v>105</v>
      </c>
      <c r="C40" s="395">
        <v>2065000</v>
      </c>
      <c r="D40" s="395">
        <v>2065000</v>
      </c>
    </row>
    <row r="41" spans="1:4" s="456" customFormat="1" ht="37.5">
      <c r="A41" s="454">
        <v>13</v>
      </c>
      <c r="B41" s="455" t="s">
        <v>246</v>
      </c>
      <c r="C41" s="395"/>
      <c r="D41" s="395"/>
    </row>
    <row r="42" spans="1:4" s="456" customFormat="1" ht="18.75">
      <c r="A42" s="454">
        <v>14</v>
      </c>
      <c r="B42" s="455" t="s">
        <v>20</v>
      </c>
      <c r="C42" s="395">
        <v>50000</v>
      </c>
      <c r="D42" s="395">
        <v>50000</v>
      </c>
    </row>
    <row r="43" spans="1:4" s="456" customFormat="1" ht="37.5">
      <c r="A43" s="454">
        <v>15</v>
      </c>
      <c r="B43" s="455" t="s">
        <v>131</v>
      </c>
      <c r="C43" s="395">
        <v>100000</v>
      </c>
      <c r="D43" s="394">
        <v>55200</v>
      </c>
    </row>
    <row r="44" spans="1:4" s="456" customFormat="1" ht="18.75">
      <c r="A44" s="454">
        <v>16</v>
      </c>
      <c r="B44" s="455" t="s">
        <v>15</v>
      </c>
      <c r="C44" s="59">
        <v>139500</v>
      </c>
      <c r="D44" s="462">
        <v>95500</v>
      </c>
    </row>
    <row r="45" spans="1:4" s="456" customFormat="1" ht="18.75">
      <c r="A45" s="454">
        <v>17</v>
      </c>
      <c r="B45" s="455" t="s">
        <v>248</v>
      </c>
      <c r="C45" s="395"/>
      <c r="D45" s="395"/>
    </row>
    <row r="46" spans="1:4" s="456" customFormat="1" ht="56.25">
      <c r="A46" s="454">
        <v>18</v>
      </c>
      <c r="B46" s="466" t="s">
        <v>247</v>
      </c>
      <c r="C46" s="395">
        <v>4000</v>
      </c>
      <c r="D46" s="394">
        <v>4000</v>
      </c>
    </row>
    <row r="47" spans="1:4" s="452" customFormat="1" ht="18.75">
      <c r="A47" s="450" t="s">
        <v>63</v>
      </c>
      <c r="B47" s="467" t="s">
        <v>249</v>
      </c>
      <c r="C47" s="398"/>
      <c r="D47" s="398"/>
    </row>
    <row r="48" spans="1:4" s="456" customFormat="1" ht="18.75">
      <c r="A48" s="450" t="s">
        <v>28</v>
      </c>
      <c r="B48" s="467" t="s">
        <v>250</v>
      </c>
      <c r="C48" s="398">
        <v>560000</v>
      </c>
      <c r="D48" s="398"/>
    </row>
    <row r="49" spans="1:4" s="456" customFormat="1" ht="18.75">
      <c r="A49" s="454">
        <v>1</v>
      </c>
      <c r="B49" s="455" t="s">
        <v>251</v>
      </c>
      <c r="C49" s="395">
        <v>414000</v>
      </c>
      <c r="D49" s="395"/>
    </row>
    <row r="50" spans="1:4" s="456" customFormat="1" ht="18.75">
      <c r="A50" s="454">
        <v>2</v>
      </c>
      <c r="B50" s="455" t="s">
        <v>252</v>
      </c>
      <c r="C50" s="395">
        <v>146000</v>
      </c>
      <c r="D50" s="395"/>
    </row>
    <row r="51" spans="1:4" s="456" customFormat="1" ht="18.75">
      <c r="A51" s="454">
        <v>3</v>
      </c>
      <c r="B51" s="455" t="s">
        <v>253</v>
      </c>
      <c r="C51" s="395"/>
      <c r="D51" s="395"/>
    </row>
    <row r="52" spans="1:4" s="456" customFormat="1" ht="18.75">
      <c r="A52" s="454">
        <v>4</v>
      </c>
      <c r="B52" s="455" t="s">
        <v>254</v>
      </c>
      <c r="C52" s="395"/>
      <c r="D52" s="395"/>
    </row>
    <row r="53" spans="1:4" s="456" customFormat="1" ht="18.75">
      <c r="A53" s="454">
        <v>5</v>
      </c>
      <c r="B53" s="455" t="s">
        <v>255</v>
      </c>
      <c r="C53" s="395"/>
      <c r="D53" s="395"/>
    </row>
    <row r="54" spans="1:4" s="456" customFormat="1" ht="18.75">
      <c r="A54" s="454">
        <v>6</v>
      </c>
      <c r="B54" s="455" t="s">
        <v>256</v>
      </c>
      <c r="C54" s="395"/>
      <c r="D54" s="395"/>
    </row>
    <row r="55" spans="1:4" s="452" customFormat="1" ht="18.75">
      <c r="A55" s="450" t="s">
        <v>29</v>
      </c>
      <c r="B55" s="467" t="s">
        <v>257</v>
      </c>
      <c r="C55" s="398"/>
      <c r="D55" s="398"/>
    </row>
    <row r="56" ht="17.25" customHeight="1"/>
  </sheetData>
  <sheetProtection/>
  <mergeCells count="10">
    <mergeCell ref="C1:D1"/>
    <mergeCell ref="C6:D6"/>
    <mergeCell ref="C8:C9"/>
    <mergeCell ref="D8:D9"/>
    <mergeCell ref="C7:D7"/>
    <mergeCell ref="A3:D3"/>
    <mergeCell ref="B7:B9"/>
    <mergeCell ref="A7:A9"/>
    <mergeCell ref="A4:D4"/>
    <mergeCell ref="A1:B1"/>
  </mergeCells>
  <printOptions/>
  <pageMargins left="0.82" right="0" top="0.8267716535433072" bottom="0.61" header="0.7480314960629921" footer="0.2362204724409449"/>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G36"/>
  <sheetViews>
    <sheetView showZeros="0" zoomScalePageLayoutView="0" workbookViewId="0" topLeftCell="A1">
      <selection activeCell="E22" sqref="E22"/>
    </sheetView>
  </sheetViews>
  <sheetFormatPr defaultColWidth="9.140625" defaultRowHeight="12.75"/>
  <cols>
    <col min="1" max="1" width="7.57421875" style="21" customWidth="1"/>
    <col min="2" max="2" width="54.28125" style="21" customWidth="1"/>
    <col min="3" max="3" width="13.421875" style="21" customWidth="1"/>
    <col min="4" max="5" width="12.28125" style="21" customWidth="1"/>
    <col min="6" max="6" width="9.7109375" style="21" bestFit="1" customWidth="1"/>
    <col min="7" max="16384" width="9.140625" style="21" customWidth="1"/>
  </cols>
  <sheetData>
    <row r="1" spans="1:5" ht="15.75">
      <c r="A1" s="546" t="s">
        <v>418</v>
      </c>
      <c r="B1" s="546"/>
      <c r="C1" s="539" t="s">
        <v>416</v>
      </c>
      <c r="D1" s="539"/>
      <c r="E1" s="539"/>
    </row>
    <row r="2" spans="1:5" ht="15">
      <c r="A2" s="468"/>
      <c r="B2" s="468"/>
      <c r="C2" s="468"/>
      <c r="D2" s="468"/>
      <c r="E2" s="468"/>
    </row>
    <row r="3" spans="1:5" ht="42" customHeight="1">
      <c r="A3" s="548" t="s">
        <v>809</v>
      </c>
      <c r="B3" s="549"/>
      <c r="C3" s="549"/>
      <c r="D3" s="549"/>
      <c r="E3" s="549"/>
    </row>
    <row r="4" spans="1:5" ht="16.5">
      <c r="A4" s="547" t="s">
        <v>181</v>
      </c>
      <c r="B4" s="547"/>
      <c r="C4" s="547"/>
      <c r="D4" s="547"/>
      <c r="E4" s="547"/>
    </row>
    <row r="5" spans="1:5" ht="15">
      <c r="A5" s="469"/>
      <c r="B5" s="469"/>
      <c r="C5" s="469"/>
      <c r="D5" s="469"/>
      <c r="E5" s="469"/>
    </row>
    <row r="6" spans="1:5" ht="15.75">
      <c r="A6" s="448"/>
      <c r="B6" s="448"/>
      <c r="C6" s="448"/>
      <c r="D6" s="540" t="s">
        <v>1</v>
      </c>
      <c r="E6" s="540"/>
    </row>
    <row r="7" spans="1:5" ht="21.75" customHeight="1">
      <c r="A7" s="552" t="s">
        <v>82</v>
      </c>
      <c r="B7" s="552" t="s">
        <v>219</v>
      </c>
      <c r="C7" s="552" t="s">
        <v>263</v>
      </c>
      <c r="D7" s="550" t="s">
        <v>417</v>
      </c>
      <c r="E7" s="551"/>
    </row>
    <row r="8" spans="1:5" ht="15" customHeight="1">
      <c r="A8" s="554"/>
      <c r="B8" s="554"/>
      <c r="C8" s="554"/>
      <c r="D8" s="552" t="s">
        <v>35</v>
      </c>
      <c r="E8" s="552" t="s">
        <v>102</v>
      </c>
    </row>
    <row r="9" spans="1:5" ht="38.25" customHeight="1">
      <c r="A9" s="553"/>
      <c r="B9" s="553"/>
      <c r="C9" s="553"/>
      <c r="D9" s="553"/>
      <c r="E9" s="553"/>
    </row>
    <row r="10" spans="1:6" ht="18" customHeight="1">
      <c r="A10" s="470"/>
      <c r="B10" s="471" t="s">
        <v>264</v>
      </c>
      <c r="C10" s="69">
        <v>14606478.012888689</v>
      </c>
      <c r="D10" s="69">
        <v>8010415.125780797</v>
      </c>
      <c r="E10" s="69">
        <v>6596062.887107893</v>
      </c>
      <c r="F10" s="472">
        <v>0</v>
      </c>
    </row>
    <row r="11" spans="1:6" ht="18" customHeight="1">
      <c r="A11" s="470" t="s">
        <v>71</v>
      </c>
      <c r="B11" s="471" t="s">
        <v>265</v>
      </c>
      <c r="C11" s="69">
        <v>12296725.012888689</v>
      </c>
      <c r="D11" s="69">
        <v>5700662.125780797</v>
      </c>
      <c r="E11" s="69">
        <v>6596062.887107893</v>
      </c>
      <c r="F11" s="472">
        <v>0</v>
      </c>
    </row>
    <row r="12" spans="1:6" ht="18" customHeight="1">
      <c r="A12" s="470" t="s">
        <v>123</v>
      </c>
      <c r="B12" s="473" t="s">
        <v>11</v>
      </c>
      <c r="C12" s="69">
        <v>2794784</v>
      </c>
      <c r="D12" s="69">
        <v>1448634</v>
      </c>
      <c r="E12" s="69">
        <v>1346150</v>
      </c>
      <c r="F12" s="472">
        <v>0</v>
      </c>
    </row>
    <row r="13" spans="1:7" ht="18" customHeight="1">
      <c r="A13" s="474">
        <v>1</v>
      </c>
      <c r="B13" s="475" t="s">
        <v>266</v>
      </c>
      <c r="C13" s="66">
        <v>2650234</v>
      </c>
      <c r="D13" s="66">
        <v>1391584</v>
      </c>
      <c r="E13" s="66">
        <v>1258650</v>
      </c>
      <c r="F13" s="472">
        <v>0</v>
      </c>
      <c r="G13" s="472"/>
    </row>
    <row r="14" spans="1:6" ht="18" customHeight="1">
      <c r="A14" s="474"/>
      <c r="B14" s="475" t="s">
        <v>272</v>
      </c>
      <c r="C14" s="66"/>
      <c r="D14" s="66"/>
      <c r="E14" s="66"/>
      <c r="F14" s="472">
        <v>0</v>
      </c>
    </row>
    <row r="15" spans="1:6" s="478" customFormat="1" ht="18" customHeight="1">
      <c r="A15" s="476" t="s">
        <v>262</v>
      </c>
      <c r="B15" s="477" t="s">
        <v>268</v>
      </c>
      <c r="C15" s="67">
        <v>120509</v>
      </c>
      <c r="D15" s="67">
        <v>120509</v>
      </c>
      <c r="E15" s="67"/>
      <c r="F15" s="472">
        <v>0</v>
      </c>
    </row>
    <row r="16" spans="1:6" s="478" customFormat="1" ht="18" customHeight="1">
      <c r="A16" s="476" t="s">
        <v>262</v>
      </c>
      <c r="B16" s="477" t="s">
        <v>269</v>
      </c>
      <c r="C16" s="67">
        <v>10000</v>
      </c>
      <c r="D16" s="67">
        <v>10000</v>
      </c>
      <c r="E16" s="67"/>
      <c r="F16" s="472">
        <v>0</v>
      </c>
    </row>
    <row r="17" spans="1:6" ht="18" customHeight="1">
      <c r="A17" s="474"/>
      <c r="B17" s="475" t="s">
        <v>273</v>
      </c>
      <c r="C17" s="66"/>
      <c r="D17" s="66"/>
      <c r="E17" s="66"/>
      <c r="F17" s="472">
        <v>0</v>
      </c>
    </row>
    <row r="18" spans="1:6" s="478" customFormat="1" ht="18" customHeight="1">
      <c r="A18" s="476" t="s">
        <v>262</v>
      </c>
      <c r="B18" s="477" t="s">
        <v>270</v>
      </c>
      <c r="C18" s="67">
        <v>1920450</v>
      </c>
      <c r="D18" s="68">
        <v>757950</v>
      </c>
      <c r="E18" s="68">
        <v>1162500</v>
      </c>
      <c r="F18" s="472">
        <v>0</v>
      </c>
    </row>
    <row r="19" spans="1:6" s="478" customFormat="1" ht="18" customHeight="1">
      <c r="A19" s="476" t="s">
        <v>262</v>
      </c>
      <c r="B19" s="477" t="s">
        <v>271</v>
      </c>
      <c r="C19" s="67">
        <v>50000</v>
      </c>
      <c r="D19" s="68">
        <v>50000</v>
      </c>
      <c r="E19" s="67">
        <v>0</v>
      </c>
      <c r="F19" s="472">
        <v>0</v>
      </c>
    </row>
    <row r="20" spans="1:6" ht="63.75" customHeight="1">
      <c r="A20" s="474">
        <v>2</v>
      </c>
      <c r="B20" s="479" t="s">
        <v>404</v>
      </c>
      <c r="C20" s="66"/>
      <c r="D20" s="66"/>
      <c r="E20" s="66"/>
      <c r="F20" s="472">
        <v>0</v>
      </c>
    </row>
    <row r="21" spans="1:6" ht="21" customHeight="1">
      <c r="A21" s="474">
        <v>3</v>
      </c>
      <c r="B21" s="475" t="s">
        <v>267</v>
      </c>
      <c r="C21" s="66">
        <v>144550</v>
      </c>
      <c r="D21" s="20">
        <v>57050</v>
      </c>
      <c r="E21" s="20">
        <v>87500</v>
      </c>
      <c r="F21" s="472">
        <v>0</v>
      </c>
    </row>
    <row r="22" spans="1:6" ht="21" customHeight="1">
      <c r="A22" s="470" t="s">
        <v>63</v>
      </c>
      <c r="B22" s="473" t="s">
        <v>136</v>
      </c>
      <c r="C22" s="69">
        <v>8856882.044458337</v>
      </c>
      <c r="D22" s="30">
        <v>3719810.77037333</v>
      </c>
      <c r="E22" s="30">
        <v>5137071.274085008</v>
      </c>
      <c r="F22" s="472">
        <v>0</v>
      </c>
    </row>
    <row r="23" spans="1:6" ht="21" customHeight="1">
      <c r="A23" s="474"/>
      <c r="B23" s="475" t="s">
        <v>187</v>
      </c>
      <c r="C23" s="66"/>
      <c r="D23" s="66"/>
      <c r="E23" s="66"/>
      <c r="F23" s="472">
        <v>0</v>
      </c>
    </row>
    <row r="24" spans="1:6" s="478" customFormat="1" ht="21" customHeight="1">
      <c r="A24" s="480">
        <v>1</v>
      </c>
      <c r="B24" s="477" t="s">
        <v>268</v>
      </c>
      <c r="C24" s="67">
        <v>3736814.0528871105</v>
      </c>
      <c r="D24" s="68">
        <v>824394.4875111111</v>
      </c>
      <c r="E24" s="68">
        <v>2912419.5653759995</v>
      </c>
      <c r="F24" s="472">
        <v>0</v>
      </c>
    </row>
    <row r="25" spans="1:6" s="478" customFormat="1" ht="21" customHeight="1">
      <c r="A25" s="480">
        <v>2</v>
      </c>
      <c r="B25" s="477" t="s">
        <v>269</v>
      </c>
      <c r="C25" s="67">
        <v>26732</v>
      </c>
      <c r="D25" s="68">
        <v>26732</v>
      </c>
      <c r="E25" s="67">
        <v>0</v>
      </c>
      <c r="F25" s="472">
        <v>0</v>
      </c>
    </row>
    <row r="26" spans="1:6" ht="24" customHeight="1">
      <c r="A26" s="470" t="s">
        <v>28</v>
      </c>
      <c r="B26" s="473" t="s">
        <v>223</v>
      </c>
      <c r="C26" s="69">
        <v>12200</v>
      </c>
      <c r="D26" s="30">
        <v>12200</v>
      </c>
      <c r="E26" s="69">
        <v>0</v>
      </c>
      <c r="F26" s="472">
        <v>0</v>
      </c>
    </row>
    <row r="27" spans="1:6" ht="24" customHeight="1">
      <c r="A27" s="470" t="s">
        <v>29</v>
      </c>
      <c r="B27" s="473" t="s">
        <v>148</v>
      </c>
      <c r="C27" s="69">
        <v>1200</v>
      </c>
      <c r="D27" s="69">
        <v>1200</v>
      </c>
      <c r="E27" s="69">
        <v>0</v>
      </c>
      <c r="F27" s="472">
        <v>0</v>
      </c>
    </row>
    <row r="28" spans="1:6" ht="24" customHeight="1">
      <c r="A28" s="470" t="s">
        <v>30</v>
      </c>
      <c r="B28" s="473" t="s">
        <v>5</v>
      </c>
      <c r="C28" s="69">
        <v>222683.96843035228</v>
      </c>
      <c r="D28" s="30">
        <v>109842.35540746666</v>
      </c>
      <c r="E28" s="30">
        <v>112841.61302288563</v>
      </c>
      <c r="F28" s="472">
        <v>0</v>
      </c>
    </row>
    <row r="29" spans="1:6" ht="24" customHeight="1">
      <c r="A29" s="470" t="s">
        <v>31</v>
      </c>
      <c r="B29" s="473" t="s">
        <v>149</v>
      </c>
      <c r="C29" s="69">
        <v>408975</v>
      </c>
      <c r="D29" s="30">
        <v>408975</v>
      </c>
      <c r="E29" s="69">
        <v>0</v>
      </c>
      <c r="F29" s="472">
        <v>0</v>
      </c>
    </row>
    <row r="30" spans="1:6" ht="24" customHeight="1">
      <c r="A30" s="470" t="s">
        <v>72</v>
      </c>
      <c r="B30" s="473" t="s">
        <v>274</v>
      </c>
      <c r="C30" s="69">
        <v>2309753</v>
      </c>
      <c r="D30" s="69">
        <v>2309753</v>
      </c>
      <c r="E30" s="69">
        <v>0</v>
      </c>
      <c r="F30" s="472">
        <v>0</v>
      </c>
    </row>
    <row r="31" spans="1:6" s="481" customFormat="1" ht="24" customHeight="1">
      <c r="A31" s="470" t="s">
        <v>123</v>
      </c>
      <c r="B31" s="473" t="s">
        <v>45</v>
      </c>
      <c r="C31" s="69">
        <v>1160404</v>
      </c>
      <c r="D31" s="69">
        <v>1160404</v>
      </c>
      <c r="E31" s="69">
        <v>0</v>
      </c>
      <c r="F31" s="472">
        <v>0</v>
      </c>
    </row>
    <row r="32" spans="1:6" ht="31.5">
      <c r="A32" s="474">
        <v>1</v>
      </c>
      <c r="B32" s="482" t="s">
        <v>536</v>
      </c>
      <c r="C32" s="20">
        <v>663296</v>
      </c>
      <c r="D32" s="20">
        <v>663296</v>
      </c>
      <c r="E32" s="66"/>
      <c r="F32" s="472">
        <v>0</v>
      </c>
    </row>
    <row r="33" spans="1:6" ht="21" customHeight="1">
      <c r="A33" s="474">
        <v>2</v>
      </c>
      <c r="B33" s="482" t="s">
        <v>537</v>
      </c>
      <c r="C33" s="20">
        <v>305406</v>
      </c>
      <c r="D33" s="20">
        <v>305406</v>
      </c>
      <c r="E33" s="66"/>
      <c r="F33" s="472">
        <v>0</v>
      </c>
    </row>
    <row r="34" spans="1:6" ht="21" customHeight="1">
      <c r="A34" s="474">
        <v>3</v>
      </c>
      <c r="B34" s="482" t="s">
        <v>538</v>
      </c>
      <c r="C34" s="20">
        <v>191702</v>
      </c>
      <c r="D34" s="20">
        <v>191702</v>
      </c>
      <c r="E34" s="66"/>
      <c r="F34" s="472">
        <v>0</v>
      </c>
    </row>
    <row r="35" spans="1:6" s="481" customFormat="1" ht="21" customHeight="1">
      <c r="A35" s="470" t="s">
        <v>63</v>
      </c>
      <c r="B35" s="473" t="s">
        <v>224</v>
      </c>
      <c r="C35" s="20">
        <v>1149349</v>
      </c>
      <c r="D35" s="20">
        <v>1149349</v>
      </c>
      <c r="E35" s="69">
        <v>0</v>
      </c>
      <c r="F35" s="472">
        <v>0</v>
      </c>
    </row>
    <row r="36" spans="1:6" s="481" customFormat="1" ht="21" customHeight="1">
      <c r="A36" s="483" t="s">
        <v>73</v>
      </c>
      <c r="B36" s="484" t="s">
        <v>275</v>
      </c>
      <c r="C36" s="484"/>
      <c r="D36" s="484"/>
      <c r="E36" s="484"/>
      <c r="F36" s="472">
        <v>0</v>
      </c>
    </row>
  </sheetData>
  <sheetProtection/>
  <mergeCells count="11">
    <mergeCell ref="D7:E7"/>
    <mergeCell ref="D8:D9"/>
    <mergeCell ref="E8:E9"/>
    <mergeCell ref="A7:A9"/>
    <mergeCell ref="B7:B9"/>
    <mergeCell ref="C7:C9"/>
    <mergeCell ref="C1:E1"/>
    <mergeCell ref="A1:B1"/>
    <mergeCell ref="A4:E4"/>
    <mergeCell ref="A3:E3"/>
    <mergeCell ref="D6:E6"/>
  </mergeCells>
  <printOptions/>
  <pageMargins left="0.8661417322834646" right="0.4330708661417323" top="0.7874015748031497" bottom="0.8661417322834646" header="0.5118110236220472" footer="0.2362204724409449"/>
  <pageSetup fitToHeight="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FF00"/>
  </sheetPr>
  <dimension ref="A1:G43"/>
  <sheetViews>
    <sheetView showZeros="0" zoomScalePageLayoutView="0" workbookViewId="0" topLeftCell="A1">
      <selection activeCell="C24" sqref="C24"/>
    </sheetView>
  </sheetViews>
  <sheetFormatPr defaultColWidth="9.140625" defaultRowHeight="12.75"/>
  <cols>
    <col min="1" max="1" width="5.421875" style="21" customWidth="1"/>
    <col min="2" max="2" width="70.421875" style="21" customWidth="1"/>
    <col min="3" max="3" width="18.57421875" style="21" customWidth="1"/>
    <col min="4" max="4" width="12.28125" style="21" customWidth="1"/>
    <col min="5" max="6" width="9.140625" style="21" customWidth="1"/>
    <col min="7" max="7" width="11.421875" style="21" bestFit="1" customWidth="1"/>
    <col min="8" max="16384" width="9.140625" style="21" customWidth="1"/>
  </cols>
  <sheetData>
    <row r="1" spans="1:3" ht="15.75">
      <c r="A1" s="556" t="s">
        <v>419</v>
      </c>
      <c r="B1" s="556"/>
      <c r="C1" s="556"/>
    </row>
    <row r="2" spans="1:3" ht="18.75">
      <c r="A2" s="506"/>
      <c r="B2" s="507"/>
      <c r="C2" s="508"/>
    </row>
    <row r="3" spans="1:3" s="456" customFormat="1" ht="18.75">
      <c r="A3" s="549" t="s">
        <v>808</v>
      </c>
      <c r="B3" s="549"/>
      <c r="C3" s="549"/>
    </row>
    <row r="4" spans="1:3" s="456" customFormat="1" ht="18.75">
      <c r="A4" s="555" t="s">
        <v>181</v>
      </c>
      <c r="B4" s="555"/>
      <c r="C4" s="555"/>
    </row>
    <row r="5" spans="1:3" ht="18.75">
      <c r="A5" s="509"/>
      <c r="B5" s="509"/>
      <c r="C5" s="509"/>
    </row>
    <row r="6" spans="1:3" ht="15.75">
      <c r="A6" s="510"/>
      <c r="B6" s="511"/>
      <c r="C6" s="31" t="s">
        <v>81</v>
      </c>
    </row>
    <row r="7" spans="1:3" s="75" customFormat="1" ht="20.25" customHeight="1">
      <c r="A7" s="512" t="s">
        <v>82</v>
      </c>
      <c r="B7" s="512" t="s">
        <v>219</v>
      </c>
      <c r="C7" s="513" t="s">
        <v>283</v>
      </c>
    </row>
    <row r="8" spans="1:4" s="75" customFormat="1" ht="17.25" customHeight="1">
      <c r="A8" s="72"/>
      <c r="B8" s="514" t="s">
        <v>9</v>
      </c>
      <c r="C8" s="71">
        <v>8583814.125780797</v>
      </c>
      <c r="D8" s="74"/>
    </row>
    <row r="9" spans="1:3" s="75" customFormat="1" ht="17.25" customHeight="1">
      <c r="A9" s="72" t="s">
        <v>71</v>
      </c>
      <c r="B9" s="515" t="s">
        <v>146</v>
      </c>
      <c r="C9" s="71">
        <v>2883152</v>
      </c>
    </row>
    <row r="10" spans="1:3" s="75" customFormat="1" ht="17.25" customHeight="1">
      <c r="A10" s="72" t="s">
        <v>72</v>
      </c>
      <c r="B10" s="515" t="s">
        <v>147</v>
      </c>
      <c r="C10" s="71">
        <v>5700662.125780797</v>
      </c>
    </row>
    <row r="11" spans="1:3" s="75" customFormat="1" ht="17.25" customHeight="1">
      <c r="A11" s="72"/>
      <c r="B11" s="516" t="s">
        <v>187</v>
      </c>
      <c r="C11" s="71"/>
    </row>
    <row r="12" spans="1:4" s="75" customFormat="1" ht="17.25" customHeight="1">
      <c r="A12" s="72" t="s">
        <v>123</v>
      </c>
      <c r="B12" s="73" t="s">
        <v>11</v>
      </c>
      <c r="C12" s="56">
        <v>1448634</v>
      </c>
      <c r="D12" s="74"/>
    </row>
    <row r="13" spans="1:4" s="75" customFormat="1" ht="17.25" customHeight="1">
      <c r="A13" s="77">
        <v>1</v>
      </c>
      <c r="B13" s="78" t="s">
        <v>266</v>
      </c>
      <c r="C13" s="62">
        <v>1391584</v>
      </c>
      <c r="D13" s="74"/>
    </row>
    <row r="14" spans="1:3" s="519" customFormat="1" ht="25.5" customHeight="1">
      <c r="A14" s="517"/>
      <c r="B14" s="76" t="s">
        <v>187</v>
      </c>
      <c r="C14" s="518"/>
    </row>
    <row r="15" spans="1:3" s="75" customFormat="1" ht="17.25" customHeight="1">
      <c r="A15" s="77" t="s">
        <v>106</v>
      </c>
      <c r="B15" s="78" t="s">
        <v>268</v>
      </c>
      <c r="C15" s="62">
        <v>0</v>
      </c>
    </row>
    <row r="16" spans="1:3" s="75" customFormat="1" ht="17.25" customHeight="1">
      <c r="A16" s="77" t="s">
        <v>107</v>
      </c>
      <c r="B16" s="78" t="s">
        <v>269</v>
      </c>
      <c r="C16" s="62">
        <v>10000</v>
      </c>
    </row>
    <row r="17" spans="1:3" s="75" customFormat="1" ht="17.25" customHeight="1">
      <c r="A17" s="77" t="s">
        <v>108</v>
      </c>
      <c r="B17" s="78" t="s">
        <v>276</v>
      </c>
      <c r="C17" s="62">
        <v>147200</v>
      </c>
    </row>
    <row r="18" spans="1:3" s="75" customFormat="1" ht="17.25" customHeight="1">
      <c r="A18" s="77" t="s">
        <v>109</v>
      </c>
      <c r="B18" s="78" t="s">
        <v>277</v>
      </c>
      <c r="C18" s="62">
        <v>18298</v>
      </c>
    </row>
    <row r="19" spans="1:3" s="75" customFormat="1" ht="17.25" customHeight="1">
      <c r="A19" s="77" t="s">
        <v>110</v>
      </c>
      <c r="B19" s="78" t="s">
        <v>278</v>
      </c>
      <c r="C19" s="62">
        <v>0</v>
      </c>
    </row>
    <row r="20" spans="1:3" s="75" customFormat="1" ht="17.25" customHeight="1">
      <c r="A20" s="77" t="s">
        <v>111</v>
      </c>
      <c r="B20" s="78" t="s">
        <v>279</v>
      </c>
      <c r="C20" s="62">
        <v>0</v>
      </c>
    </row>
    <row r="21" spans="1:3" s="75" customFormat="1" ht="17.25" customHeight="1">
      <c r="A21" s="77" t="s">
        <v>112</v>
      </c>
      <c r="B21" s="78" t="s">
        <v>280</v>
      </c>
      <c r="C21" s="62">
        <v>0</v>
      </c>
    </row>
    <row r="22" spans="1:3" s="75" customFormat="1" ht="17.25" customHeight="1">
      <c r="A22" s="77" t="s">
        <v>113</v>
      </c>
      <c r="B22" s="78" t="s">
        <v>281</v>
      </c>
      <c r="C22" s="62">
        <v>1884086</v>
      </c>
    </row>
    <row r="23" spans="1:3" s="75" customFormat="1" ht="17.25" customHeight="1">
      <c r="A23" s="77" t="s">
        <v>114</v>
      </c>
      <c r="B23" s="78" t="s">
        <v>282</v>
      </c>
      <c r="C23" s="62">
        <v>144460</v>
      </c>
    </row>
    <row r="24" spans="1:3" s="75" customFormat="1" ht="17.25" customHeight="1">
      <c r="A24" s="77" t="s">
        <v>115</v>
      </c>
      <c r="B24" s="78" t="s">
        <v>50</v>
      </c>
      <c r="C24" s="62">
        <v>18000</v>
      </c>
    </row>
    <row r="25" spans="1:3" s="75" customFormat="1" ht="65.25" customHeight="1">
      <c r="A25" s="77">
        <v>2</v>
      </c>
      <c r="B25" s="520" t="s">
        <v>404</v>
      </c>
      <c r="C25" s="62"/>
    </row>
    <row r="26" spans="1:3" s="75" customFormat="1" ht="31.5" customHeight="1">
      <c r="A26" s="77">
        <v>3</v>
      </c>
      <c r="B26" s="521" t="s">
        <v>267</v>
      </c>
      <c r="C26" s="62">
        <v>57050</v>
      </c>
    </row>
    <row r="27" spans="1:4" s="75" customFormat="1" ht="17.25" customHeight="1">
      <c r="A27" s="72" t="s">
        <v>63</v>
      </c>
      <c r="B27" s="73" t="s">
        <v>13</v>
      </c>
      <c r="C27" s="71">
        <v>3719810.77037333</v>
      </c>
      <c r="D27" s="74"/>
    </row>
    <row r="28" spans="1:3" s="75" customFormat="1" ht="17.25" customHeight="1">
      <c r="A28" s="72"/>
      <c r="B28" s="76" t="s">
        <v>187</v>
      </c>
      <c r="C28" s="71"/>
    </row>
    <row r="29" spans="1:4" s="75" customFormat="1" ht="17.25" customHeight="1">
      <c r="A29" s="77">
        <v>1</v>
      </c>
      <c r="B29" s="78" t="s">
        <v>268</v>
      </c>
      <c r="C29" s="20">
        <v>824394.4875111111</v>
      </c>
      <c r="D29" s="74"/>
    </row>
    <row r="30" spans="1:3" s="75" customFormat="1" ht="17.25" customHeight="1">
      <c r="A30" s="77">
        <v>2</v>
      </c>
      <c r="B30" s="78" t="s">
        <v>269</v>
      </c>
      <c r="C30" s="20">
        <v>26732</v>
      </c>
    </row>
    <row r="31" spans="1:3" s="75" customFormat="1" ht="17.25" customHeight="1">
      <c r="A31" s="77">
        <v>3</v>
      </c>
      <c r="B31" s="78" t="s">
        <v>276</v>
      </c>
      <c r="C31" s="20">
        <v>636072.63</v>
      </c>
    </row>
    <row r="32" spans="1:3" s="75" customFormat="1" ht="17.25" customHeight="1">
      <c r="A32" s="77">
        <v>4</v>
      </c>
      <c r="B32" s="78" t="s">
        <v>277</v>
      </c>
      <c r="C32" s="20">
        <v>172936.95</v>
      </c>
    </row>
    <row r="33" spans="1:3" s="75" customFormat="1" ht="17.25" customHeight="1">
      <c r="A33" s="77">
        <v>5</v>
      </c>
      <c r="B33" s="78" t="s">
        <v>278</v>
      </c>
      <c r="C33" s="20">
        <v>35900.85</v>
      </c>
    </row>
    <row r="34" spans="1:3" s="75" customFormat="1" ht="17.25" customHeight="1">
      <c r="A34" s="77">
        <v>6</v>
      </c>
      <c r="B34" s="78" t="s">
        <v>279</v>
      </c>
      <c r="C34" s="20">
        <v>23811.8</v>
      </c>
    </row>
    <row r="35" spans="1:3" s="75" customFormat="1" ht="17.25" customHeight="1">
      <c r="A35" s="77">
        <v>7</v>
      </c>
      <c r="B35" s="78" t="s">
        <v>280</v>
      </c>
      <c r="C35" s="20">
        <v>14469.828600000008</v>
      </c>
    </row>
    <row r="36" spans="1:3" s="75" customFormat="1" ht="17.25" customHeight="1">
      <c r="A36" s="77">
        <v>8</v>
      </c>
      <c r="B36" s="78" t="s">
        <v>281</v>
      </c>
      <c r="C36" s="20">
        <v>521764.7352222222</v>
      </c>
    </row>
    <row r="37" spans="1:7" s="75" customFormat="1" ht="17.25" customHeight="1">
      <c r="A37" s="77">
        <v>9</v>
      </c>
      <c r="B37" s="78" t="s">
        <v>282</v>
      </c>
      <c r="C37" s="20">
        <v>963436.8460400001</v>
      </c>
      <c r="G37" s="74"/>
    </row>
    <row r="38" spans="1:3" s="75" customFormat="1" ht="17.25" customHeight="1">
      <c r="A38" s="77">
        <v>10</v>
      </c>
      <c r="B38" s="78" t="s">
        <v>50</v>
      </c>
      <c r="C38" s="20">
        <v>115907.14999999998</v>
      </c>
    </row>
    <row r="39" spans="1:7" s="75" customFormat="1" ht="16.5">
      <c r="A39" s="72" t="s">
        <v>28</v>
      </c>
      <c r="B39" s="79" t="s">
        <v>223</v>
      </c>
      <c r="C39" s="56">
        <v>12200</v>
      </c>
      <c r="G39" s="74"/>
    </row>
    <row r="40" spans="1:3" s="75" customFormat="1" ht="16.5">
      <c r="A40" s="72" t="s">
        <v>29</v>
      </c>
      <c r="B40" s="79" t="s">
        <v>148</v>
      </c>
      <c r="C40" s="56">
        <v>1200</v>
      </c>
    </row>
    <row r="41" spans="1:7" s="75" customFormat="1" ht="16.5">
      <c r="A41" s="72" t="s">
        <v>30</v>
      </c>
      <c r="B41" s="79" t="s">
        <v>5</v>
      </c>
      <c r="C41" s="56">
        <v>109842.35540746666</v>
      </c>
      <c r="G41" s="74"/>
    </row>
    <row r="42" spans="1:7" s="75" customFormat="1" ht="16.5">
      <c r="A42" s="72" t="s">
        <v>31</v>
      </c>
      <c r="B42" s="79" t="s">
        <v>149</v>
      </c>
      <c r="C42" s="56">
        <v>408975</v>
      </c>
      <c r="G42" s="74"/>
    </row>
    <row r="43" spans="1:3" s="75" customFormat="1" ht="16.5">
      <c r="A43" s="72" t="s">
        <v>73</v>
      </c>
      <c r="B43" s="80" t="s">
        <v>275</v>
      </c>
      <c r="C43" s="56"/>
    </row>
    <row r="44" ht="17.25" customHeight="1"/>
    <row r="45" ht="17.25" customHeight="1"/>
    <row r="46" ht="17.25" customHeight="1"/>
    <row r="47" ht="17.25" customHeight="1"/>
  </sheetData>
  <sheetProtection/>
  <mergeCells count="3">
    <mergeCell ref="A3:C3"/>
    <mergeCell ref="A4:C4"/>
    <mergeCell ref="A1:C1"/>
  </mergeCells>
  <printOptions/>
  <pageMargins left="0.93" right="0.44" top="0.88" bottom="0.88" header="0.5118110236220472" footer="0.2362204724409449"/>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FFFF00"/>
  </sheetPr>
  <dimension ref="A1:P75"/>
  <sheetViews>
    <sheetView zoomScalePageLayoutView="0" workbookViewId="0" topLeftCell="A1">
      <pane xSplit="2" ySplit="8" topLeftCell="C9" activePane="bottomRight" state="frozen"/>
      <selection pane="topLeft" activeCell="A1" sqref="A1"/>
      <selection pane="topRight" activeCell="C1" sqref="C1"/>
      <selection pane="bottomLeft" activeCell="A11" sqref="A11"/>
      <selection pane="bottomRight" activeCell="L10" sqref="L10"/>
    </sheetView>
  </sheetViews>
  <sheetFormatPr defaultColWidth="9.140625" defaultRowHeight="12.75"/>
  <cols>
    <col min="1" max="1" width="4.57421875" style="21" customWidth="1"/>
    <col min="2" max="2" width="40.7109375" style="21" customWidth="1"/>
    <col min="3" max="3" width="10.7109375" style="21" customWidth="1"/>
    <col min="4" max="4" width="14.00390625" style="21" customWidth="1"/>
    <col min="5" max="6" width="14.7109375" style="21" customWidth="1"/>
    <col min="7" max="7" width="10.7109375" style="21" bestFit="1" customWidth="1"/>
    <col min="8" max="8" width="10.140625" style="21" customWidth="1"/>
    <col min="9" max="9" width="11.7109375" style="21" bestFit="1" customWidth="1"/>
    <col min="10" max="10" width="10.28125" style="21" customWidth="1"/>
    <col min="11" max="11" width="9.57421875" style="21" customWidth="1"/>
    <col min="12" max="12" width="10.7109375" style="21" customWidth="1"/>
    <col min="13" max="13" width="11.57421875" style="21" customWidth="1"/>
    <col min="14" max="14" width="9.28125" style="21" bestFit="1" customWidth="1"/>
    <col min="15" max="16384" width="9.140625" style="21" customWidth="1"/>
  </cols>
  <sheetData>
    <row r="1" spans="1:13" ht="15.75">
      <c r="A1" s="558" t="s">
        <v>418</v>
      </c>
      <c r="B1" s="558"/>
      <c r="C1" s="1"/>
      <c r="D1" s="1"/>
      <c r="E1" s="1"/>
      <c r="F1" s="1"/>
      <c r="G1" s="1"/>
      <c r="H1" s="1"/>
      <c r="I1" s="1"/>
      <c r="J1" s="559" t="s">
        <v>420</v>
      </c>
      <c r="K1" s="559"/>
      <c r="L1" s="559"/>
      <c r="M1" s="559"/>
    </row>
    <row r="2" spans="1:13" ht="12.75">
      <c r="A2" s="8"/>
      <c r="B2" s="120"/>
      <c r="C2" s="1"/>
      <c r="D2" s="1"/>
      <c r="E2" s="1"/>
      <c r="F2" s="1"/>
      <c r="G2" s="1"/>
      <c r="H2" s="1"/>
      <c r="I2" s="1"/>
      <c r="J2" s="1"/>
      <c r="K2" s="1"/>
      <c r="L2" s="1"/>
      <c r="M2" s="1"/>
    </row>
    <row r="3" spans="1:13" ht="21">
      <c r="A3" s="548" t="s">
        <v>811</v>
      </c>
      <c r="B3" s="560"/>
      <c r="C3" s="560"/>
      <c r="D3" s="560"/>
      <c r="E3" s="560"/>
      <c r="F3" s="560"/>
      <c r="G3" s="560"/>
      <c r="H3" s="560"/>
      <c r="I3" s="560"/>
      <c r="J3" s="560"/>
      <c r="K3" s="560"/>
      <c r="L3" s="560"/>
      <c r="M3" s="560"/>
    </row>
    <row r="4" spans="1:13" ht="21">
      <c r="A4" s="555" t="s">
        <v>181</v>
      </c>
      <c r="B4" s="561"/>
      <c r="C4" s="561"/>
      <c r="D4" s="561"/>
      <c r="E4" s="561"/>
      <c r="F4" s="561"/>
      <c r="G4" s="561"/>
      <c r="H4" s="561"/>
      <c r="I4" s="561"/>
      <c r="J4" s="561"/>
      <c r="K4" s="561"/>
      <c r="L4" s="561"/>
      <c r="M4" s="561"/>
    </row>
    <row r="5" spans="1:13" ht="12.75">
      <c r="A5" s="10"/>
      <c r="B5" s="119"/>
      <c r="C5" s="2"/>
      <c r="D5" s="2"/>
      <c r="E5" s="2"/>
      <c r="F5" s="2"/>
      <c r="G5" s="2"/>
      <c r="H5" s="2"/>
      <c r="I5" s="2"/>
      <c r="J5" s="2"/>
      <c r="K5" s="2"/>
      <c r="L5" s="2"/>
      <c r="M5" s="2"/>
    </row>
    <row r="6" spans="1:13" ht="15.75">
      <c r="A6" s="8"/>
      <c r="B6" s="120"/>
      <c r="C6" s="1"/>
      <c r="D6" s="1"/>
      <c r="E6" s="1"/>
      <c r="F6" s="1"/>
      <c r="G6" s="1"/>
      <c r="H6" s="1"/>
      <c r="I6" s="1"/>
      <c r="J6" s="562" t="s">
        <v>1</v>
      </c>
      <c r="K6" s="562"/>
      <c r="L6" s="562"/>
      <c r="M6" s="562"/>
    </row>
    <row r="7" spans="1:13" ht="12.75">
      <c r="A7" s="557" t="s">
        <v>82</v>
      </c>
      <c r="B7" s="563" t="s">
        <v>137</v>
      </c>
      <c r="C7" s="557" t="s">
        <v>70</v>
      </c>
      <c r="D7" s="564" t="s">
        <v>405</v>
      </c>
      <c r="E7" s="557" t="s">
        <v>406</v>
      </c>
      <c r="F7" s="557" t="s">
        <v>215</v>
      </c>
      <c r="G7" s="557" t="s">
        <v>216</v>
      </c>
      <c r="H7" s="557" t="s">
        <v>217</v>
      </c>
      <c r="I7" s="557" t="s">
        <v>285</v>
      </c>
      <c r="J7" s="557" t="s">
        <v>407</v>
      </c>
      <c r="K7" s="557"/>
      <c r="L7" s="557"/>
      <c r="M7" s="557" t="s">
        <v>410</v>
      </c>
    </row>
    <row r="8" spans="1:13" ht="77.25" customHeight="1">
      <c r="A8" s="557"/>
      <c r="B8" s="563"/>
      <c r="C8" s="557"/>
      <c r="D8" s="564"/>
      <c r="E8" s="557"/>
      <c r="F8" s="557"/>
      <c r="G8" s="557"/>
      <c r="H8" s="557"/>
      <c r="I8" s="557"/>
      <c r="J8" s="113" t="s">
        <v>70</v>
      </c>
      <c r="K8" s="113" t="s">
        <v>408</v>
      </c>
      <c r="L8" s="113" t="s">
        <v>409</v>
      </c>
      <c r="M8" s="557"/>
    </row>
    <row r="9" spans="1:13" ht="12.75">
      <c r="A9" s="522" t="s">
        <v>71</v>
      </c>
      <c r="B9" s="523" t="s">
        <v>72</v>
      </c>
      <c r="C9" s="522">
        <v>1</v>
      </c>
      <c r="D9" s="522">
        <v>2</v>
      </c>
      <c r="E9" s="522">
        <v>3</v>
      </c>
      <c r="F9" s="522">
        <v>4</v>
      </c>
      <c r="G9" s="522">
        <v>5</v>
      </c>
      <c r="H9" s="522">
        <v>6</v>
      </c>
      <c r="I9" s="522">
        <v>7</v>
      </c>
      <c r="J9" s="522">
        <v>8</v>
      </c>
      <c r="K9" s="522">
        <v>9</v>
      </c>
      <c r="L9" s="522">
        <v>10</v>
      </c>
      <c r="M9" s="522">
        <v>11</v>
      </c>
    </row>
    <row r="10" spans="1:14" s="36" customFormat="1" ht="17.25" customHeight="1">
      <c r="A10" s="122"/>
      <c r="B10" s="123" t="s">
        <v>70</v>
      </c>
      <c r="C10" s="374">
        <v>9374466.0453008</v>
      </c>
      <c r="D10" s="374">
        <v>2923540</v>
      </c>
      <c r="E10" s="374">
        <v>3944844.329893333</v>
      </c>
      <c r="F10" s="374">
        <v>12200</v>
      </c>
      <c r="G10" s="374">
        <v>1200</v>
      </c>
      <c r="H10" s="374">
        <v>109842.35540746666</v>
      </c>
      <c r="I10" s="374">
        <v>408975</v>
      </c>
      <c r="J10" s="374">
        <v>1178843.3599999999</v>
      </c>
      <c r="K10" s="374">
        <v>683846.36</v>
      </c>
      <c r="L10" s="374">
        <v>494997</v>
      </c>
      <c r="M10" s="374">
        <v>0</v>
      </c>
      <c r="N10" s="44"/>
    </row>
    <row r="11" spans="1:13" s="36" customFormat="1" ht="17.25" customHeight="1">
      <c r="A11" s="372" t="s">
        <v>123</v>
      </c>
      <c r="B11" s="524" t="s">
        <v>403</v>
      </c>
      <c r="C11" s="374">
        <v>7685121.770373333</v>
      </c>
      <c r="D11" s="374">
        <v>2375269</v>
      </c>
      <c r="E11" s="374">
        <v>3719810.770373333</v>
      </c>
      <c r="F11" s="374">
        <v>0</v>
      </c>
      <c r="G11" s="374">
        <v>0</v>
      </c>
      <c r="H11" s="374">
        <v>0</v>
      </c>
      <c r="I11" s="374">
        <v>0</v>
      </c>
      <c r="J11" s="374">
        <v>795021</v>
      </c>
      <c r="K11" s="374">
        <v>300024</v>
      </c>
      <c r="L11" s="374">
        <v>494997</v>
      </c>
      <c r="M11" s="374">
        <v>0</v>
      </c>
    </row>
    <row r="12" spans="1:13" s="36" customFormat="1" ht="17.25" customHeight="1">
      <c r="A12" s="37">
        <v>1</v>
      </c>
      <c r="B12" s="38" t="s">
        <v>121</v>
      </c>
      <c r="C12" s="81">
        <v>321823.4802222222</v>
      </c>
      <c r="D12" s="81"/>
      <c r="E12" s="81">
        <v>321823.4802222222</v>
      </c>
      <c r="F12" s="82"/>
      <c r="G12" s="82"/>
      <c r="H12" s="82"/>
      <c r="I12" s="82"/>
      <c r="J12" s="82"/>
      <c r="K12" s="82"/>
      <c r="L12" s="82"/>
      <c r="M12" s="82"/>
    </row>
    <row r="13" spans="1:13" s="36" customFormat="1" ht="17.25" customHeight="1">
      <c r="A13" s="37">
        <v>2</v>
      </c>
      <c r="B13" s="38" t="s">
        <v>125</v>
      </c>
      <c r="C13" s="81">
        <v>42731.186</v>
      </c>
      <c r="D13" s="81">
        <v>15000</v>
      </c>
      <c r="E13" s="81">
        <v>27731.186</v>
      </c>
      <c r="F13" s="83"/>
      <c r="G13" s="83"/>
      <c r="H13" s="83"/>
      <c r="I13" s="83"/>
      <c r="J13" s="83"/>
      <c r="K13" s="83"/>
      <c r="L13" s="83"/>
      <c r="M13" s="83"/>
    </row>
    <row r="14" spans="1:13" s="36" customFormat="1" ht="28.5" customHeight="1">
      <c r="A14" s="37">
        <v>3</v>
      </c>
      <c r="B14" s="38" t="s">
        <v>541</v>
      </c>
      <c r="C14" s="81">
        <v>81338.30900000001</v>
      </c>
      <c r="D14" s="81">
        <v>20000</v>
      </c>
      <c r="E14" s="81">
        <v>61338.309</v>
      </c>
      <c r="F14" s="83"/>
      <c r="G14" s="83"/>
      <c r="H14" s="83"/>
      <c r="I14" s="83"/>
      <c r="J14" s="83"/>
      <c r="K14" s="83"/>
      <c r="L14" s="83"/>
      <c r="M14" s="83"/>
    </row>
    <row r="15" spans="1:16" s="36" customFormat="1" ht="18" customHeight="1">
      <c r="A15" s="37">
        <v>4</v>
      </c>
      <c r="B15" s="38" t="s">
        <v>124</v>
      </c>
      <c r="C15" s="81">
        <v>68394.508</v>
      </c>
      <c r="D15" s="81">
        <v>50000</v>
      </c>
      <c r="E15" s="81">
        <v>18394.508</v>
      </c>
      <c r="F15" s="83"/>
      <c r="G15" s="83"/>
      <c r="H15" s="83"/>
      <c r="I15" s="83"/>
      <c r="J15" s="83"/>
      <c r="K15" s="83"/>
      <c r="L15" s="83"/>
      <c r="M15" s="83"/>
      <c r="P15" s="44"/>
    </row>
    <row r="16" spans="1:16" s="36" customFormat="1" ht="18" customHeight="1">
      <c r="A16" s="37">
        <v>5</v>
      </c>
      <c r="B16" s="38" t="s">
        <v>120</v>
      </c>
      <c r="C16" s="81">
        <v>18969.955111111114</v>
      </c>
      <c r="D16" s="81"/>
      <c r="E16" s="81">
        <v>18969.955111111114</v>
      </c>
      <c r="F16" s="83"/>
      <c r="G16" s="83"/>
      <c r="H16" s="83"/>
      <c r="I16" s="83"/>
      <c r="J16" s="83"/>
      <c r="K16" s="83"/>
      <c r="L16" s="83"/>
      <c r="M16" s="83"/>
      <c r="P16" s="44"/>
    </row>
    <row r="17" spans="1:16" s="36" customFormat="1" ht="18" customHeight="1">
      <c r="A17" s="37">
        <v>6</v>
      </c>
      <c r="B17" s="38" t="s">
        <v>550</v>
      </c>
      <c r="C17" s="81">
        <v>12183.008</v>
      </c>
      <c r="D17" s="81">
        <v>1250</v>
      </c>
      <c r="E17" s="81">
        <v>10933.008</v>
      </c>
      <c r="F17" s="83"/>
      <c r="G17" s="83"/>
      <c r="H17" s="83"/>
      <c r="I17" s="83"/>
      <c r="J17" s="83"/>
      <c r="K17" s="83"/>
      <c r="L17" s="83"/>
      <c r="M17" s="83"/>
      <c r="P17" s="44"/>
    </row>
    <row r="18" spans="1:13" s="36" customFormat="1" ht="18" customHeight="1">
      <c r="A18" s="37">
        <v>7</v>
      </c>
      <c r="B18" s="38" t="s">
        <v>80</v>
      </c>
      <c r="C18" s="81">
        <v>33390.63</v>
      </c>
      <c r="D18" s="81"/>
      <c r="E18" s="81">
        <v>33390.63</v>
      </c>
      <c r="F18" s="83"/>
      <c r="G18" s="83"/>
      <c r="H18" s="83"/>
      <c r="I18" s="83"/>
      <c r="J18" s="83"/>
      <c r="K18" s="83"/>
      <c r="L18" s="83"/>
      <c r="M18" s="83"/>
    </row>
    <row r="19" spans="1:13" s="36" customFormat="1" ht="18" customHeight="1">
      <c r="A19" s="37">
        <v>8</v>
      </c>
      <c r="B19" s="38" t="s">
        <v>66</v>
      </c>
      <c r="C19" s="81">
        <v>40847.04</v>
      </c>
      <c r="D19" s="81">
        <v>35000</v>
      </c>
      <c r="E19" s="81">
        <v>5847.04</v>
      </c>
      <c r="F19" s="83"/>
      <c r="G19" s="83"/>
      <c r="H19" s="83"/>
      <c r="I19" s="83"/>
      <c r="J19" s="83"/>
      <c r="K19" s="83"/>
      <c r="L19" s="83"/>
      <c r="M19" s="83"/>
    </row>
    <row r="20" spans="1:13" s="36" customFormat="1" ht="18" customHeight="1">
      <c r="A20" s="37">
        <v>9</v>
      </c>
      <c r="B20" s="38" t="s">
        <v>116</v>
      </c>
      <c r="C20" s="81">
        <v>102098.51999999999</v>
      </c>
      <c r="D20" s="81"/>
      <c r="E20" s="81">
        <v>102098.51999999999</v>
      </c>
      <c r="F20" s="83"/>
      <c r="G20" s="83"/>
      <c r="H20" s="83"/>
      <c r="I20" s="83"/>
      <c r="J20" s="83"/>
      <c r="K20" s="83"/>
      <c r="L20" s="83"/>
      <c r="M20" s="83"/>
    </row>
    <row r="21" spans="1:13" s="36" customFormat="1" ht="18" customHeight="1">
      <c r="A21" s="37">
        <v>10</v>
      </c>
      <c r="B21" s="38" t="s">
        <v>99</v>
      </c>
      <c r="C21" s="81">
        <v>33900.85</v>
      </c>
      <c r="D21" s="81"/>
      <c r="E21" s="81">
        <v>33900.85</v>
      </c>
      <c r="F21" s="83"/>
      <c r="G21" s="83"/>
      <c r="H21" s="83"/>
      <c r="I21" s="83"/>
      <c r="J21" s="83"/>
      <c r="K21" s="83"/>
      <c r="L21" s="83"/>
      <c r="M21" s="83"/>
    </row>
    <row r="22" spans="1:13" s="36" customFormat="1" ht="18" customHeight="1">
      <c r="A22" s="37">
        <v>11</v>
      </c>
      <c r="B22" s="38" t="s">
        <v>98</v>
      </c>
      <c r="C22" s="81">
        <v>634358.4564</v>
      </c>
      <c r="D22" s="81"/>
      <c r="E22" s="81">
        <v>634358.4564</v>
      </c>
      <c r="F22" s="83"/>
      <c r="G22" s="83"/>
      <c r="H22" s="83"/>
      <c r="I22" s="83"/>
      <c r="J22" s="83"/>
      <c r="K22" s="83"/>
      <c r="L22" s="83"/>
      <c r="M22" s="83"/>
    </row>
    <row r="23" spans="1:13" s="36" customFormat="1" ht="18" customHeight="1">
      <c r="A23" s="37">
        <v>12</v>
      </c>
      <c r="B23" s="38" t="s">
        <v>539</v>
      </c>
      <c r="C23" s="81">
        <v>53718.024</v>
      </c>
      <c r="D23" s="81"/>
      <c r="E23" s="81">
        <v>53718.024</v>
      </c>
      <c r="F23" s="83"/>
      <c r="G23" s="83"/>
      <c r="H23" s="83"/>
      <c r="I23" s="83"/>
      <c r="J23" s="83"/>
      <c r="K23" s="83"/>
      <c r="L23" s="83"/>
      <c r="M23" s="83"/>
    </row>
    <row r="24" spans="1:13" s="36" customFormat="1" ht="18" customHeight="1">
      <c r="A24" s="37">
        <v>13</v>
      </c>
      <c r="B24" s="38" t="s">
        <v>8</v>
      </c>
      <c r="C24" s="81">
        <v>46237.25</v>
      </c>
      <c r="D24" s="81">
        <v>6711</v>
      </c>
      <c r="E24" s="81">
        <v>39526.25</v>
      </c>
      <c r="F24" s="83"/>
      <c r="G24" s="83"/>
      <c r="H24" s="83"/>
      <c r="I24" s="83"/>
      <c r="J24" s="83">
        <v>0</v>
      </c>
      <c r="K24" s="82"/>
      <c r="L24" s="83"/>
      <c r="M24" s="83"/>
    </row>
    <row r="25" spans="1:13" s="36" customFormat="1" ht="18" customHeight="1">
      <c r="A25" s="37">
        <v>14</v>
      </c>
      <c r="B25" s="38" t="s">
        <v>119</v>
      </c>
      <c r="C25" s="81">
        <v>634730.1540000001</v>
      </c>
      <c r="D25" s="81">
        <v>12200</v>
      </c>
      <c r="E25" s="81">
        <v>622530.1540000001</v>
      </c>
      <c r="F25" s="83"/>
      <c r="G25" s="83"/>
      <c r="H25" s="83"/>
      <c r="I25" s="83"/>
      <c r="J25" s="83"/>
      <c r="K25" s="83"/>
      <c r="L25" s="83"/>
      <c r="M25" s="83"/>
    </row>
    <row r="26" spans="1:13" s="36" customFormat="1" ht="18" customHeight="1">
      <c r="A26" s="37">
        <v>15</v>
      </c>
      <c r="B26" s="38" t="s">
        <v>117</v>
      </c>
      <c r="C26" s="81">
        <v>141270.1641111111</v>
      </c>
      <c r="D26" s="81">
        <v>28000</v>
      </c>
      <c r="E26" s="81">
        <v>113270.16411111111</v>
      </c>
      <c r="F26" s="83"/>
      <c r="G26" s="83"/>
      <c r="H26" s="83"/>
      <c r="I26" s="83"/>
      <c r="J26" s="83"/>
      <c r="K26" s="83"/>
      <c r="L26" s="83"/>
      <c r="M26" s="83"/>
    </row>
    <row r="27" spans="1:13" s="36" customFormat="1" ht="18" customHeight="1">
      <c r="A27" s="37">
        <v>16</v>
      </c>
      <c r="B27" s="38" t="s">
        <v>65</v>
      </c>
      <c r="C27" s="81">
        <v>35442.469</v>
      </c>
      <c r="D27" s="81"/>
      <c r="E27" s="81">
        <v>35442.469</v>
      </c>
      <c r="F27" s="83"/>
      <c r="G27" s="83"/>
      <c r="H27" s="83"/>
      <c r="I27" s="83"/>
      <c r="J27" s="83"/>
      <c r="K27" s="83"/>
      <c r="L27" s="83"/>
      <c r="M27" s="83"/>
    </row>
    <row r="28" spans="1:13" s="36" customFormat="1" ht="18" customHeight="1">
      <c r="A28" s="37">
        <v>17</v>
      </c>
      <c r="B28" s="38" t="s">
        <v>37</v>
      </c>
      <c r="C28" s="81">
        <v>39389.047</v>
      </c>
      <c r="D28" s="81">
        <v>10000</v>
      </c>
      <c r="E28" s="81">
        <v>29389.047</v>
      </c>
      <c r="F28" s="83"/>
      <c r="G28" s="83"/>
      <c r="H28" s="83"/>
      <c r="I28" s="83"/>
      <c r="J28" s="83"/>
      <c r="K28" s="83"/>
      <c r="L28" s="83"/>
      <c r="M28" s="83"/>
    </row>
    <row r="29" spans="1:13" s="36" customFormat="1" ht="18" customHeight="1">
      <c r="A29" s="37">
        <v>18</v>
      </c>
      <c r="B29" s="38" t="s">
        <v>118</v>
      </c>
      <c r="C29" s="81">
        <v>862205.057</v>
      </c>
      <c r="D29" s="81">
        <v>738982</v>
      </c>
      <c r="E29" s="81">
        <v>123223.057</v>
      </c>
      <c r="F29" s="83"/>
      <c r="G29" s="83"/>
      <c r="H29" s="83"/>
      <c r="I29" s="83"/>
      <c r="J29" s="83"/>
      <c r="K29" s="83"/>
      <c r="L29" s="83"/>
      <c r="M29" s="83"/>
    </row>
    <row r="30" spans="1:13" s="36" customFormat="1" ht="18" customHeight="1">
      <c r="A30" s="37">
        <v>19</v>
      </c>
      <c r="B30" s="38" t="s">
        <v>27</v>
      </c>
      <c r="C30" s="81">
        <v>40867.9528888889</v>
      </c>
      <c r="D30" s="81">
        <v>600</v>
      </c>
      <c r="E30" s="81">
        <v>40267.9528888889</v>
      </c>
      <c r="F30" s="83"/>
      <c r="G30" s="83"/>
      <c r="H30" s="83"/>
      <c r="I30" s="83"/>
      <c r="J30" s="83"/>
      <c r="K30" s="83"/>
      <c r="L30" s="83"/>
      <c r="M30" s="83"/>
    </row>
    <row r="31" spans="1:13" s="36" customFormat="1" ht="18" customHeight="1">
      <c r="A31" s="37">
        <v>20</v>
      </c>
      <c r="B31" s="38" t="s">
        <v>38</v>
      </c>
      <c r="C31" s="81">
        <v>9625.2072</v>
      </c>
      <c r="D31" s="81"/>
      <c r="E31" s="81">
        <v>9625.2072</v>
      </c>
      <c r="F31" s="83"/>
      <c r="G31" s="83"/>
      <c r="H31" s="83"/>
      <c r="I31" s="83"/>
      <c r="J31" s="83"/>
      <c r="K31" s="83"/>
      <c r="L31" s="83"/>
      <c r="M31" s="83"/>
    </row>
    <row r="32" spans="1:13" s="36" customFormat="1" ht="18" customHeight="1">
      <c r="A32" s="37">
        <v>21</v>
      </c>
      <c r="B32" s="38" t="s">
        <v>39</v>
      </c>
      <c r="C32" s="81">
        <v>3906.45</v>
      </c>
      <c r="D32" s="81"/>
      <c r="E32" s="81">
        <v>3906.45</v>
      </c>
      <c r="F32" s="83"/>
      <c r="G32" s="83"/>
      <c r="H32" s="83"/>
      <c r="I32" s="83"/>
      <c r="J32" s="83"/>
      <c r="K32" s="83"/>
      <c r="L32" s="83"/>
      <c r="M32" s="83"/>
    </row>
    <row r="33" spans="1:13" s="36" customFormat="1" ht="18" customHeight="1">
      <c r="A33" s="37">
        <v>22</v>
      </c>
      <c r="B33" s="38" t="s">
        <v>69</v>
      </c>
      <c r="C33" s="81">
        <v>169372.343</v>
      </c>
      <c r="D33" s="81">
        <v>15766</v>
      </c>
      <c r="E33" s="81">
        <v>153606.343</v>
      </c>
      <c r="F33" s="82"/>
      <c r="G33" s="82"/>
      <c r="H33" s="82"/>
      <c r="I33" s="82"/>
      <c r="J33" s="82"/>
      <c r="K33" s="82"/>
      <c r="L33" s="82"/>
      <c r="M33" s="82"/>
    </row>
    <row r="34" spans="1:13" s="36" customFormat="1" ht="18" customHeight="1">
      <c r="A34" s="37">
        <v>23</v>
      </c>
      <c r="B34" s="38" t="s">
        <v>138</v>
      </c>
      <c r="C34" s="81">
        <v>23110.816</v>
      </c>
      <c r="D34" s="81"/>
      <c r="E34" s="81">
        <v>23110.816</v>
      </c>
      <c r="F34" s="83"/>
      <c r="G34" s="83"/>
      <c r="H34" s="83"/>
      <c r="I34" s="83"/>
      <c r="J34" s="83"/>
      <c r="K34" s="83"/>
      <c r="L34" s="83"/>
      <c r="M34" s="83"/>
    </row>
    <row r="35" spans="1:13" s="36" customFormat="1" ht="18" customHeight="1">
      <c r="A35" s="37">
        <v>24</v>
      </c>
      <c r="B35" s="38" t="s">
        <v>2</v>
      </c>
      <c r="C35" s="81">
        <v>7544.553</v>
      </c>
      <c r="D35" s="81"/>
      <c r="E35" s="81">
        <v>7544.553</v>
      </c>
      <c r="F35" s="83"/>
      <c r="G35" s="83"/>
      <c r="H35" s="83"/>
      <c r="I35" s="83"/>
      <c r="J35" s="83"/>
      <c r="K35" s="83"/>
      <c r="L35" s="83"/>
      <c r="M35" s="83"/>
    </row>
    <row r="36" spans="1:13" s="36" customFormat="1" ht="18" customHeight="1">
      <c r="A36" s="37">
        <v>25</v>
      </c>
      <c r="B36" s="38" t="s">
        <v>52</v>
      </c>
      <c r="C36" s="81">
        <v>13565.746</v>
      </c>
      <c r="D36" s="81"/>
      <c r="E36" s="81">
        <v>13565.746</v>
      </c>
      <c r="F36" s="83"/>
      <c r="G36" s="83"/>
      <c r="H36" s="83"/>
      <c r="I36" s="83"/>
      <c r="J36" s="83"/>
      <c r="K36" s="83"/>
      <c r="L36" s="83"/>
      <c r="M36" s="83"/>
    </row>
    <row r="37" spans="1:13" s="36" customFormat="1" ht="18" customHeight="1">
      <c r="A37" s="37">
        <v>26</v>
      </c>
      <c r="B37" s="38" t="s">
        <v>53</v>
      </c>
      <c r="C37" s="81">
        <v>24712.859</v>
      </c>
      <c r="D37" s="81"/>
      <c r="E37" s="81">
        <v>24712.859</v>
      </c>
      <c r="F37" s="83"/>
      <c r="G37" s="83"/>
      <c r="H37" s="83"/>
      <c r="I37" s="83"/>
      <c r="J37" s="83"/>
      <c r="K37" s="83"/>
      <c r="L37" s="83"/>
      <c r="M37" s="83"/>
    </row>
    <row r="38" spans="1:13" s="36" customFormat="1" ht="18" customHeight="1">
      <c r="A38" s="37">
        <v>27</v>
      </c>
      <c r="B38" s="38" t="s">
        <v>54</v>
      </c>
      <c r="C38" s="81">
        <v>886.298</v>
      </c>
      <c r="D38" s="81"/>
      <c r="E38" s="81">
        <v>886.298</v>
      </c>
      <c r="F38" s="83"/>
      <c r="G38" s="83"/>
      <c r="H38" s="83"/>
      <c r="I38" s="83"/>
      <c r="J38" s="83"/>
      <c r="K38" s="83"/>
      <c r="L38" s="83"/>
      <c r="M38" s="83"/>
    </row>
    <row r="39" spans="1:13" s="36" customFormat="1" ht="18" customHeight="1">
      <c r="A39" s="37">
        <v>28</v>
      </c>
      <c r="B39" s="38" t="s">
        <v>129</v>
      </c>
      <c r="C39" s="81">
        <v>8064.71255</v>
      </c>
      <c r="D39" s="81"/>
      <c r="E39" s="81">
        <v>8064.71255</v>
      </c>
      <c r="F39" s="83"/>
      <c r="G39" s="83"/>
      <c r="H39" s="83"/>
      <c r="I39" s="83"/>
      <c r="J39" s="83"/>
      <c r="K39" s="83"/>
      <c r="L39" s="83"/>
      <c r="M39" s="83"/>
    </row>
    <row r="40" spans="1:13" s="36" customFormat="1" ht="18" customHeight="1">
      <c r="A40" s="37">
        <v>29</v>
      </c>
      <c r="B40" s="38" t="s">
        <v>7</v>
      </c>
      <c r="C40" s="81">
        <v>8118.875650000001</v>
      </c>
      <c r="D40" s="81"/>
      <c r="E40" s="81">
        <v>8118.875650000001</v>
      </c>
      <c r="F40" s="83"/>
      <c r="G40" s="83"/>
      <c r="H40" s="83"/>
      <c r="I40" s="83"/>
      <c r="J40" s="83"/>
      <c r="K40" s="83"/>
      <c r="L40" s="83"/>
      <c r="M40" s="83"/>
    </row>
    <row r="41" spans="1:13" s="36" customFormat="1" ht="18" customHeight="1">
      <c r="A41" s="37">
        <v>30</v>
      </c>
      <c r="B41" s="38" t="s">
        <v>542</v>
      </c>
      <c r="C41" s="81">
        <v>1360.632</v>
      </c>
      <c r="D41" s="81"/>
      <c r="E41" s="81">
        <v>1360.632</v>
      </c>
      <c r="F41" s="83"/>
      <c r="G41" s="83"/>
      <c r="H41" s="83"/>
      <c r="I41" s="83"/>
      <c r="J41" s="83"/>
      <c r="K41" s="83"/>
      <c r="L41" s="83"/>
      <c r="M41" s="83"/>
    </row>
    <row r="42" spans="1:13" s="36" customFormat="1" ht="18" customHeight="1">
      <c r="A42" s="37">
        <v>31</v>
      </c>
      <c r="B42" s="38" t="s">
        <v>55</v>
      </c>
      <c r="C42" s="81">
        <v>5654.288500000001</v>
      </c>
      <c r="D42" s="81"/>
      <c r="E42" s="81">
        <v>5654.288500000001</v>
      </c>
      <c r="F42" s="83"/>
      <c r="G42" s="83"/>
      <c r="H42" s="83"/>
      <c r="I42" s="83"/>
      <c r="J42" s="83"/>
      <c r="K42" s="83"/>
      <c r="L42" s="83"/>
      <c r="M42" s="83"/>
    </row>
    <row r="43" spans="1:13" s="36" customFormat="1" ht="18" customHeight="1">
      <c r="A43" s="37">
        <v>32</v>
      </c>
      <c r="B43" s="38" t="s">
        <v>56</v>
      </c>
      <c r="C43" s="81">
        <v>2785.0564999999997</v>
      </c>
      <c r="D43" s="81"/>
      <c r="E43" s="81">
        <v>2785.0564999999997</v>
      </c>
      <c r="F43" s="83"/>
      <c r="G43" s="83"/>
      <c r="H43" s="83"/>
      <c r="I43" s="83"/>
      <c r="J43" s="83"/>
      <c r="K43" s="83"/>
      <c r="L43" s="83"/>
      <c r="M43" s="83"/>
    </row>
    <row r="44" spans="1:13" s="36" customFormat="1" ht="18" customHeight="1">
      <c r="A44" s="37">
        <v>33</v>
      </c>
      <c r="B44" s="38" t="s">
        <v>21</v>
      </c>
      <c r="C44" s="81">
        <v>3902.8500000000004</v>
      </c>
      <c r="D44" s="81"/>
      <c r="E44" s="81">
        <v>3902.8500000000004</v>
      </c>
      <c r="F44" s="82"/>
      <c r="G44" s="82"/>
      <c r="H44" s="82"/>
      <c r="I44" s="82"/>
      <c r="J44" s="82"/>
      <c r="K44" s="82"/>
      <c r="L44" s="82"/>
      <c r="M44" s="82"/>
    </row>
    <row r="45" spans="1:13" s="36" customFormat="1" ht="18" customHeight="1">
      <c r="A45" s="37">
        <v>34</v>
      </c>
      <c r="B45" s="38" t="s">
        <v>140</v>
      </c>
      <c r="C45" s="81">
        <v>4317.96</v>
      </c>
      <c r="D45" s="81"/>
      <c r="E45" s="81">
        <v>4317.96</v>
      </c>
      <c r="F45" s="83"/>
      <c r="G45" s="83"/>
      <c r="H45" s="83"/>
      <c r="I45" s="83"/>
      <c r="J45" s="83"/>
      <c r="K45" s="83"/>
      <c r="L45" s="83"/>
      <c r="M45" s="83"/>
    </row>
    <row r="46" spans="1:13" s="36" customFormat="1" ht="18" customHeight="1">
      <c r="A46" s="37">
        <v>35</v>
      </c>
      <c r="B46" s="38" t="s">
        <v>22</v>
      </c>
      <c r="C46" s="81">
        <v>1541.996</v>
      </c>
      <c r="D46" s="81"/>
      <c r="E46" s="81">
        <v>1541.996</v>
      </c>
      <c r="F46" s="83"/>
      <c r="G46" s="83"/>
      <c r="H46" s="83"/>
      <c r="I46" s="83"/>
      <c r="J46" s="83"/>
      <c r="K46" s="83"/>
      <c r="L46" s="83"/>
      <c r="M46" s="83"/>
    </row>
    <row r="47" spans="1:13" s="36" customFormat="1" ht="18" customHeight="1">
      <c r="A47" s="37">
        <v>36</v>
      </c>
      <c r="B47" s="38" t="s">
        <v>139</v>
      </c>
      <c r="C47" s="81">
        <v>2712.196</v>
      </c>
      <c r="D47" s="81"/>
      <c r="E47" s="81">
        <v>2712.196</v>
      </c>
      <c r="F47" s="83"/>
      <c r="G47" s="83"/>
      <c r="H47" s="83"/>
      <c r="I47" s="83"/>
      <c r="J47" s="83"/>
      <c r="K47" s="83"/>
      <c r="L47" s="83"/>
      <c r="M47" s="83"/>
    </row>
    <row r="48" spans="1:13" s="36" customFormat="1" ht="18" customHeight="1">
      <c r="A48" s="37">
        <v>37</v>
      </c>
      <c r="B48" s="38" t="s">
        <v>67</v>
      </c>
      <c r="C48" s="81">
        <v>2187.6620000000003</v>
      </c>
      <c r="D48" s="81"/>
      <c r="E48" s="81">
        <v>2187.6620000000003</v>
      </c>
      <c r="F48" s="83"/>
      <c r="G48" s="83"/>
      <c r="H48" s="83"/>
      <c r="I48" s="83"/>
      <c r="J48" s="83"/>
      <c r="K48" s="83"/>
      <c r="L48" s="83"/>
      <c r="M48" s="83"/>
    </row>
    <row r="49" spans="1:13" s="36" customFormat="1" ht="18" customHeight="1">
      <c r="A49" s="37">
        <v>38</v>
      </c>
      <c r="B49" s="38" t="s">
        <v>23</v>
      </c>
      <c r="C49" s="81">
        <v>1045.232</v>
      </c>
      <c r="D49" s="81"/>
      <c r="E49" s="81">
        <v>1045.232</v>
      </c>
      <c r="F49" s="83"/>
      <c r="G49" s="83"/>
      <c r="H49" s="83"/>
      <c r="I49" s="83"/>
      <c r="J49" s="83"/>
      <c r="K49" s="83"/>
      <c r="L49" s="83"/>
      <c r="M49" s="83"/>
    </row>
    <row r="50" spans="1:13" s="39" customFormat="1" ht="18" customHeight="1">
      <c r="A50" s="37">
        <v>39</v>
      </c>
      <c r="B50" s="38" t="s">
        <v>10</v>
      </c>
      <c r="C50" s="81">
        <v>501.032</v>
      </c>
      <c r="D50" s="81"/>
      <c r="E50" s="81">
        <v>501.032</v>
      </c>
      <c r="F50" s="83"/>
      <c r="G50" s="83"/>
      <c r="H50" s="83"/>
      <c r="I50" s="83"/>
      <c r="J50" s="83"/>
      <c r="K50" s="83"/>
      <c r="L50" s="83"/>
      <c r="M50" s="83"/>
    </row>
    <row r="51" spans="1:13" s="36" customFormat="1" ht="18" customHeight="1">
      <c r="A51" s="37">
        <v>40</v>
      </c>
      <c r="B51" s="38" t="s">
        <v>104</v>
      </c>
      <c r="C51" s="81">
        <v>821.0836400000001</v>
      </c>
      <c r="D51" s="81"/>
      <c r="E51" s="81">
        <v>821.0836400000001</v>
      </c>
      <c r="F51" s="83"/>
      <c r="G51" s="83"/>
      <c r="H51" s="83"/>
      <c r="I51" s="83"/>
      <c r="J51" s="83"/>
      <c r="K51" s="83"/>
      <c r="L51" s="83"/>
      <c r="M51" s="83"/>
    </row>
    <row r="52" spans="1:13" s="36" customFormat="1" ht="18" customHeight="1">
      <c r="A52" s="37">
        <v>41</v>
      </c>
      <c r="B52" s="38" t="s">
        <v>24</v>
      </c>
      <c r="C52" s="81">
        <v>519.1659999999999</v>
      </c>
      <c r="D52" s="81"/>
      <c r="E52" s="81">
        <v>519.1659999999999</v>
      </c>
      <c r="F52" s="83"/>
      <c r="G52" s="83"/>
      <c r="H52" s="83"/>
      <c r="I52" s="83"/>
      <c r="J52" s="83"/>
      <c r="K52" s="83"/>
      <c r="L52" s="83"/>
      <c r="M52" s="83"/>
    </row>
    <row r="53" spans="1:13" s="36" customFormat="1" ht="18" customHeight="1">
      <c r="A53" s="37">
        <v>42</v>
      </c>
      <c r="B53" s="38" t="s">
        <v>26</v>
      </c>
      <c r="C53" s="81">
        <v>500</v>
      </c>
      <c r="D53" s="81"/>
      <c r="E53" s="81">
        <v>500</v>
      </c>
      <c r="F53" s="83"/>
      <c r="G53" s="83"/>
      <c r="H53" s="83"/>
      <c r="I53" s="83"/>
      <c r="J53" s="83"/>
      <c r="K53" s="83"/>
      <c r="L53" s="83"/>
      <c r="M53" s="83"/>
    </row>
    <row r="54" spans="1:13" s="36" customFormat="1" ht="18" customHeight="1">
      <c r="A54" s="37">
        <v>43</v>
      </c>
      <c r="B54" s="38" t="s">
        <v>79</v>
      </c>
      <c r="C54" s="81">
        <v>624.1659999999999</v>
      </c>
      <c r="D54" s="81"/>
      <c r="E54" s="81">
        <v>624.1659999999999</v>
      </c>
      <c r="F54" s="83"/>
      <c r="G54" s="83"/>
      <c r="H54" s="83"/>
      <c r="I54" s="83"/>
      <c r="J54" s="83"/>
      <c r="K54" s="83"/>
      <c r="L54" s="83"/>
      <c r="M54" s="83"/>
    </row>
    <row r="55" spans="1:13" s="36" customFormat="1" ht="18" customHeight="1">
      <c r="A55" s="37">
        <v>44</v>
      </c>
      <c r="B55" s="38" t="s">
        <v>144</v>
      </c>
      <c r="C55" s="81">
        <v>33489</v>
      </c>
      <c r="D55" s="81"/>
      <c r="E55" s="81">
        <v>33489</v>
      </c>
      <c r="F55" s="83"/>
      <c r="G55" s="83"/>
      <c r="H55" s="83"/>
      <c r="I55" s="83"/>
      <c r="J55" s="83"/>
      <c r="K55" s="83"/>
      <c r="L55" s="83"/>
      <c r="M55" s="83"/>
    </row>
    <row r="56" spans="1:13" s="36" customFormat="1" ht="18" customHeight="1">
      <c r="A56" s="37">
        <v>45</v>
      </c>
      <c r="B56" s="38" t="s">
        <v>12</v>
      </c>
      <c r="C56" s="81">
        <v>350</v>
      </c>
      <c r="D56" s="81"/>
      <c r="E56" s="81">
        <v>350</v>
      </c>
      <c r="F56" s="83"/>
      <c r="G56" s="83"/>
      <c r="H56" s="83"/>
      <c r="I56" s="83"/>
      <c r="J56" s="83"/>
      <c r="K56" s="83"/>
      <c r="L56" s="83"/>
      <c r="M56" s="83"/>
    </row>
    <row r="57" spans="1:13" s="36" customFormat="1" ht="18" customHeight="1">
      <c r="A57" s="37">
        <v>46</v>
      </c>
      <c r="B57" s="38" t="s">
        <v>284</v>
      </c>
      <c r="C57" s="81">
        <v>200</v>
      </c>
      <c r="D57" s="81"/>
      <c r="E57" s="81">
        <v>200</v>
      </c>
      <c r="F57" s="83"/>
      <c r="G57" s="83"/>
      <c r="H57" s="83"/>
      <c r="I57" s="83"/>
      <c r="J57" s="83"/>
      <c r="K57" s="83"/>
      <c r="L57" s="83"/>
      <c r="M57" s="83"/>
    </row>
    <row r="58" spans="1:13" s="36" customFormat="1" ht="18" customHeight="1">
      <c r="A58" s="37">
        <v>47</v>
      </c>
      <c r="B58" s="38" t="s">
        <v>135</v>
      </c>
      <c r="C58" s="81">
        <v>250</v>
      </c>
      <c r="D58" s="81"/>
      <c r="E58" s="81">
        <v>250</v>
      </c>
      <c r="F58" s="83"/>
      <c r="G58" s="83"/>
      <c r="H58" s="83"/>
      <c r="I58" s="83"/>
      <c r="J58" s="83"/>
      <c r="K58" s="83"/>
      <c r="L58" s="83"/>
      <c r="M58" s="83"/>
    </row>
    <row r="59" spans="1:13" s="36" customFormat="1" ht="18" customHeight="1">
      <c r="A59" s="37">
        <v>48</v>
      </c>
      <c r="B59" s="38" t="s">
        <v>218</v>
      </c>
      <c r="C59" s="81">
        <v>5350</v>
      </c>
      <c r="D59" s="81">
        <v>5000</v>
      </c>
      <c r="E59" s="81">
        <v>350</v>
      </c>
      <c r="F59" s="83"/>
      <c r="G59" s="83"/>
      <c r="H59" s="83"/>
      <c r="I59" s="83"/>
      <c r="J59" s="83"/>
      <c r="K59" s="83"/>
      <c r="L59" s="83"/>
      <c r="M59" s="83"/>
    </row>
    <row r="60" spans="1:13" s="36" customFormat="1" ht="18" customHeight="1">
      <c r="A60" s="37">
        <v>49</v>
      </c>
      <c r="B60" s="38" t="s">
        <v>549</v>
      </c>
      <c r="C60" s="81">
        <v>950</v>
      </c>
      <c r="D60" s="81"/>
      <c r="E60" s="81">
        <v>950</v>
      </c>
      <c r="F60" s="83"/>
      <c r="G60" s="83"/>
      <c r="H60" s="83"/>
      <c r="I60" s="83"/>
      <c r="J60" s="83"/>
      <c r="K60" s="83"/>
      <c r="L60" s="83"/>
      <c r="M60" s="83"/>
    </row>
    <row r="61" spans="1:13" s="36" customFormat="1" ht="18" customHeight="1">
      <c r="A61" s="37">
        <v>50</v>
      </c>
      <c r="B61" s="38" t="s">
        <v>594</v>
      </c>
      <c r="C61" s="81"/>
      <c r="D61" s="81">
        <v>10000</v>
      </c>
      <c r="E61" s="81"/>
      <c r="F61" s="83"/>
      <c r="G61" s="83"/>
      <c r="H61" s="83"/>
      <c r="I61" s="83"/>
      <c r="J61" s="83"/>
      <c r="K61" s="83"/>
      <c r="L61" s="83"/>
      <c r="M61" s="83"/>
    </row>
    <row r="62" spans="1:13" s="36" customFormat="1" ht="18" customHeight="1">
      <c r="A62" s="37">
        <v>51</v>
      </c>
      <c r="B62" s="38" t="s">
        <v>540</v>
      </c>
      <c r="C62" s="81">
        <v>977</v>
      </c>
      <c r="D62" s="81"/>
      <c r="E62" s="81">
        <v>977</v>
      </c>
      <c r="F62" s="83"/>
      <c r="G62" s="83"/>
      <c r="H62" s="83"/>
      <c r="I62" s="83"/>
      <c r="J62" s="83"/>
      <c r="K62" s="83"/>
      <c r="L62" s="83"/>
      <c r="M62" s="83"/>
    </row>
    <row r="63" spans="1:13" s="36" customFormat="1" ht="18" customHeight="1">
      <c r="A63" s="37">
        <v>52</v>
      </c>
      <c r="B63" s="38" t="s">
        <v>597</v>
      </c>
      <c r="C63" s="81"/>
      <c r="D63" s="81">
        <v>300</v>
      </c>
      <c r="E63" s="81"/>
      <c r="F63" s="83"/>
      <c r="G63" s="83"/>
      <c r="H63" s="83"/>
      <c r="I63" s="83"/>
      <c r="J63" s="83"/>
      <c r="K63" s="83"/>
      <c r="L63" s="83"/>
      <c r="M63" s="83"/>
    </row>
    <row r="64" spans="1:13" s="36" customFormat="1" ht="18" customHeight="1">
      <c r="A64" s="37">
        <v>53</v>
      </c>
      <c r="B64" s="38" t="s">
        <v>101</v>
      </c>
      <c r="C64" s="81">
        <v>38615</v>
      </c>
      <c r="D64" s="81">
        <v>18000</v>
      </c>
      <c r="E64" s="81">
        <v>20615</v>
      </c>
      <c r="F64" s="83"/>
      <c r="G64" s="83"/>
      <c r="H64" s="83"/>
      <c r="I64" s="83"/>
      <c r="J64" s="83"/>
      <c r="K64" s="83"/>
      <c r="L64" s="83"/>
      <c r="M64" s="83"/>
    </row>
    <row r="65" spans="1:13" s="36" customFormat="1" ht="18" customHeight="1">
      <c r="A65" s="37">
        <v>54</v>
      </c>
      <c r="B65" s="38" t="s">
        <v>130</v>
      </c>
      <c r="C65" s="81">
        <v>225547.9</v>
      </c>
      <c r="D65" s="81"/>
      <c r="E65" s="81">
        <v>225547.9</v>
      </c>
      <c r="F65" s="83"/>
      <c r="G65" s="83"/>
      <c r="H65" s="83"/>
      <c r="I65" s="83"/>
      <c r="J65" s="83"/>
      <c r="K65" s="83"/>
      <c r="L65" s="83"/>
      <c r="M65" s="83"/>
    </row>
    <row r="66" spans="1:13" s="36" customFormat="1" ht="18" customHeight="1">
      <c r="A66" s="37">
        <v>55</v>
      </c>
      <c r="B66" s="38" t="s">
        <v>299</v>
      </c>
      <c r="C66" s="81">
        <v>861239</v>
      </c>
      <c r="D66" s="81">
        <v>861239</v>
      </c>
      <c r="E66" s="81"/>
      <c r="F66" s="83"/>
      <c r="G66" s="83"/>
      <c r="H66" s="83"/>
      <c r="I66" s="83"/>
      <c r="J66" s="83"/>
      <c r="K66" s="83"/>
      <c r="L66" s="83"/>
      <c r="M66" s="83"/>
    </row>
    <row r="67" spans="1:13" s="36" customFormat="1" ht="30" customHeight="1">
      <c r="A67" s="37">
        <v>56</v>
      </c>
      <c r="B67" s="38" t="s">
        <v>100</v>
      </c>
      <c r="C67" s="81">
        <v>1376534.6286</v>
      </c>
      <c r="D67" s="81">
        <v>547221</v>
      </c>
      <c r="E67" s="81">
        <v>829313.6286</v>
      </c>
      <c r="F67" s="83"/>
      <c r="G67" s="83"/>
      <c r="H67" s="83"/>
      <c r="I67" s="83"/>
      <c r="J67" s="83"/>
      <c r="K67" s="83"/>
      <c r="L67" s="83"/>
      <c r="M67" s="83"/>
    </row>
    <row r="68" spans="1:13" s="375" customFormat="1" ht="25.5">
      <c r="A68" s="372" t="s">
        <v>63</v>
      </c>
      <c r="B68" s="373" t="s">
        <v>215</v>
      </c>
      <c r="C68" s="374">
        <v>12200</v>
      </c>
      <c r="D68" s="374"/>
      <c r="E68" s="374"/>
      <c r="F68" s="374">
        <v>12200</v>
      </c>
      <c r="G68" s="374"/>
      <c r="H68" s="374"/>
      <c r="I68" s="374"/>
      <c r="J68" s="374"/>
      <c r="K68" s="374"/>
      <c r="L68" s="374"/>
      <c r="M68" s="374"/>
    </row>
    <row r="69" spans="1:13" s="375" customFormat="1" ht="15" customHeight="1">
      <c r="A69" s="372" t="s">
        <v>28</v>
      </c>
      <c r="B69" s="373" t="s">
        <v>216</v>
      </c>
      <c r="C69" s="374">
        <v>1200</v>
      </c>
      <c r="D69" s="374"/>
      <c r="E69" s="374"/>
      <c r="F69" s="374"/>
      <c r="G69" s="374">
        <v>1200</v>
      </c>
      <c r="H69" s="374"/>
      <c r="I69" s="374"/>
      <c r="J69" s="374"/>
      <c r="K69" s="374"/>
      <c r="L69" s="374"/>
      <c r="M69" s="374"/>
    </row>
    <row r="70" spans="1:13" s="375" customFormat="1" ht="15" customHeight="1">
      <c r="A70" s="372" t="s">
        <v>29</v>
      </c>
      <c r="B70" s="373" t="s">
        <v>217</v>
      </c>
      <c r="C70" s="374">
        <v>109842.35540746666</v>
      </c>
      <c r="D70" s="374"/>
      <c r="E70" s="374"/>
      <c r="F70" s="374"/>
      <c r="G70" s="374"/>
      <c r="H70" s="374">
        <v>109842.35540746666</v>
      </c>
      <c r="I70" s="374"/>
      <c r="J70" s="374"/>
      <c r="K70" s="374"/>
      <c r="L70" s="374"/>
      <c r="M70" s="374"/>
    </row>
    <row r="71" spans="1:13" s="375" customFormat="1" ht="15" customHeight="1">
      <c r="A71" s="372" t="s">
        <v>30</v>
      </c>
      <c r="B71" s="373" t="s">
        <v>285</v>
      </c>
      <c r="C71" s="374">
        <v>408975</v>
      </c>
      <c r="D71" s="374"/>
      <c r="E71" s="374"/>
      <c r="F71" s="374"/>
      <c r="G71" s="374"/>
      <c r="H71" s="374"/>
      <c r="I71" s="374">
        <v>408975</v>
      </c>
      <c r="J71" s="374"/>
      <c r="K71" s="374"/>
      <c r="L71" s="374"/>
      <c r="M71" s="374"/>
    </row>
    <row r="72" spans="1:13" s="375" customFormat="1" ht="25.5">
      <c r="A72" s="372" t="s">
        <v>31</v>
      </c>
      <c r="B72" s="373" t="s">
        <v>286</v>
      </c>
      <c r="C72" s="374">
        <v>1157126.91952</v>
      </c>
      <c r="D72" s="374">
        <v>548271</v>
      </c>
      <c r="E72" s="374">
        <v>225033.55952</v>
      </c>
      <c r="F72" s="374"/>
      <c r="G72" s="374"/>
      <c r="H72" s="374"/>
      <c r="I72" s="374"/>
      <c r="J72" s="374">
        <v>383822.36</v>
      </c>
      <c r="K72" s="374">
        <v>383822.36</v>
      </c>
      <c r="L72" s="374"/>
      <c r="M72" s="374"/>
    </row>
    <row r="73" spans="1:13" s="375" customFormat="1" ht="15.75" customHeight="1">
      <c r="A73" s="372" t="s">
        <v>32</v>
      </c>
      <c r="B73" s="373" t="s">
        <v>275</v>
      </c>
      <c r="C73" s="443"/>
      <c r="D73" s="443"/>
      <c r="E73" s="443"/>
      <c r="F73" s="443"/>
      <c r="G73" s="443"/>
      <c r="H73" s="443"/>
      <c r="I73" s="443"/>
      <c r="J73" s="443"/>
      <c r="K73" s="443"/>
      <c r="L73" s="443"/>
      <c r="M73" s="443"/>
    </row>
    <row r="74" ht="12.75">
      <c r="D74" s="525"/>
    </row>
    <row r="75" ht="12.75">
      <c r="D75" s="525"/>
    </row>
  </sheetData>
  <sheetProtection/>
  <mergeCells count="16">
    <mergeCell ref="H7:H8"/>
    <mergeCell ref="I7:I8"/>
    <mergeCell ref="J7:L7"/>
    <mergeCell ref="M7:M8"/>
    <mergeCell ref="A1:B1"/>
    <mergeCell ref="J1:M1"/>
    <mergeCell ref="A3:M3"/>
    <mergeCell ref="A4:M4"/>
    <mergeCell ref="J6:M6"/>
    <mergeCell ref="F7:F8"/>
    <mergeCell ref="G7:G8"/>
    <mergeCell ref="A7:A8"/>
    <mergeCell ref="B7:B8"/>
    <mergeCell ref="C7:C8"/>
    <mergeCell ref="D7:D8"/>
    <mergeCell ref="E7:E8"/>
  </mergeCells>
  <printOptions/>
  <pageMargins left="0.7086614173228347" right="0.28" top="0.6" bottom="0.3937007874015748"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R46"/>
  <sheetViews>
    <sheetView zoomScalePageLayoutView="0" workbookViewId="0" topLeftCell="A1">
      <selection activeCell="M20" sqref="M20"/>
    </sheetView>
  </sheetViews>
  <sheetFormatPr defaultColWidth="9.140625" defaultRowHeight="12.75"/>
  <cols>
    <col min="1" max="1" width="5.28125" style="247" customWidth="1"/>
    <col min="2" max="2" width="33.140625" style="244" customWidth="1"/>
    <col min="3" max="3" width="11.7109375" style="245" customWidth="1"/>
    <col min="4" max="4" width="9.7109375" style="245" customWidth="1"/>
    <col min="5" max="5" width="8.7109375" style="245" customWidth="1"/>
    <col min="6" max="6" width="11.421875" style="245" customWidth="1"/>
    <col min="7" max="7" width="9.140625" style="245" customWidth="1"/>
    <col min="8" max="8" width="10.00390625" style="245" customWidth="1"/>
    <col min="9" max="9" width="8.7109375" style="245" customWidth="1"/>
    <col min="10" max="10" width="8.421875" style="245" customWidth="1"/>
    <col min="11" max="11" width="8.140625" style="245" customWidth="1"/>
    <col min="12" max="12" width="9.140625" style="245" customWidth="1"/>
    <col min="13" max="13" width="11.8515625" style="245" customWidth="1"/>
    <col min="14" max="14" width="9.57421875" style="245" customWidth="1"/>
    <col min="15" max="15" width="8.421875" style="245" customWidth="1"/>
    <col min="16" max="16" width="8.7109375" style="245" customWidth="1"/>
    <col min="17" max="17" width="10.140625" style="245" customWidth="1"/>
    <col min="18" max="18" width="13.7109375" style="247" customWidth="1"/>
    <col min="19" max="16384" width="9.140625" style="247" customWidth="1"/>
  </cols>
  <sheetData>
    <row r="1" spans="1:17" ht="15.75">
      <c r="A1" s="243" t="s">
        <v>574</v>
      </c>
      <c r="L1" s="565" t="s">
        <v>421</v>
      </c>
      <c r="M1" s="565"/>
      <c r="N1" s="565"/>
      <c r="O1" s="565"/>
      <c r="P1" s="565"/>
      <c r="Q1" s="246"/>
    </row>
    <row r="2" spans="12:17" ht="15.75">
      <c r="L2" s="248"/>
      <c r="M2" s="248"/>
      <c r="N2" s="248"/>
      <c r="O2" s="248"/>
      <c r="P2" s="249"/>
      <c r="Q2" s="249"/>
    </row>
    <row r="3" spans="1:17" ht="15.75">
      <c r="A3" s="566" t="s">
        <v>575</v>
      </c>
      <c r="B3" s="566"/>
      <c r="C3" s="566"/>
      <c r="D3" s="566"/>
      <c r="E3" s="566"/>
      <c r="F3" s="566"/>
      <c r="G3" s="566"/>
      <c r="H3" s="566"/>
      <c r="I3" s="566"/>
      <c r="J3" s="566"/>
      <c r="K3" s="566"/>
      <c r="L3" s="566"/>
      <c r="M3" s="566"/>
      <c r="N3" s="566"/>
      <c r="O3" s="566"/>
      <c r="P3" s="566"/>
      <c r="Q3" s="250"/>
    </row>
    <row r="4" spans="1:17" ht="15.75">
      <c r="A4" s="567" t="s">
        <v>576</v>
      </c>
      <c r="B4" s="567"/>
      <c r="C4" s="567"/>
      <c r="D4" s="567"/>
      <c r="E4" s="567"/>
      <c r="F4" s="567"/>
      <c r="G4" s="567"/>
      <c r="H4" s="567"/>
      <c r="I4" s="567"/>
      <c r="J4" s="567"/>
      <c r="K4" s="567"/>
      <c r="L4" s="567"/>
      <c r="M4" s="567"/>
      <c r="N4" s="567"/>
      <c r="O4" s="567"/>
      <c r="P4" s="567"/>
      <c r="Q4" s="251"/>
    </row>
    <row r="5" spans="12:17" ht="15.75">
      <c r="L5" s="247"/>
      <c r="M5" s="252"/>
      <c r="N5" s="568" t="s">
        <v>81</v>
      </c>
      <c r="O5" s="568"/>
      <c r="P5" s="568"/>
      <c r="Q5" s="253"/>
    </row>
    <row r="6" spans="1:17" s="250" customFormat="1" ht="15.75">
      <c r="A6" s="569" t="s">
        <v>3</v>
      </c>
      <c r="B6" s="569" t="s">
        <v>4</v>
      </c>
      <c r="C6" s="569" t="s">
        <v>33</v>
      </c>
      <c r="D6" s="570" t="s">
        <v>122</v>
      </c>
      <c r="E6" s="570"/>
      <c r="F6" s="570"/>
      <c r="G6" s="570"/>
      <c r="H6" s="570"/>
      <c r="I6" s="570"/>
      <c r="J6" s="570"/>
      <c r="K6" s="570"/>
      <c r="L6" s="570"/>
      <c r="M6" s="570"/>
      <c r="N6" s="570"/>
      <c r="O6" s="570"/>
      <c r="P6" s="570"/>
      <c r="Q6" s="255"/>
    </row>
    <row r="7" spans="1:17" s="250" customFormat="1" ht="78.75">
      <c r="A7" s="569" t="s">
        <v>82</v>
      </c>
      <c r="B7" s="569" t="s">
        <v>74</v>
      </c>
      <c r="C7" s="569"/>
      <c r="D7" s="254" t="s">
        <v>577</v>
      </c>
      <c r="E7" s="254" t="s">
        <v>578</v>
      </c>
      <c r="F7" s="254" t="s">
        <v>579</v>
      </c>
      <c r="G7" s="254" t="s">
        <v>269</v>
      </c>
      <c r="H7" s="254" t="s">
        <v>276</v>
      </c>
      <c r="I7" s="254" t="s">
        <v>580</v>
      </c>
      <c r="J7" s="254" t="s">
        <v>581</v>
      </c>
      <c r="K7" s="254" t="s">
        <v>279</v>
      </c>
      <c r="L7" s="254" t="s">
        <v>280</v>
      </c>
      <c r="M7" s="254" t="s">
        <v>281</v>
      </c>
      <c r="N7" s="254" t="s">
        <v>582</v>
      </c>
      <c r="O7" s="254" t="s">
        <v>583</v>
      </c>
      <c r="P7" s="254" t="s">
        <v>584</v>
      </c>
      <c r="Q7" s="254" t="s">
        <v>585</v>
      </c>
    </row>
    <row r="8" spans="1:18" s="260" customFormat="1" ht="15.75">
      <c r="A8" s="256"/>
      <c r="B8" s="257" t="s">
        <v>437</v>
      </c>
      <c r="C8" s="258">
        <v>2923540</v>
      </c>
      <c r="D8" s="258">
        <v>15766</v>
      </c>
      <c r="E8" s="258">
        <v>18000</v>
      </c>
      <c r="F8" s="258">
        <v>120509</v>
      </c>
      <c r="G8" s="258">
        <v>10000</v>
      </c>
      <c r="H8" s="258">
        <v>147200</v>
      </c>
      <c r="I8" s="258">
        <v>18298</v>
      </c>
      <c r="J8" s="258">
        <v>0</v>
      </c>
      <c r="K8" s="258">
        <v>0</v>
      </c>
      <c r="L8" s="258">
        <v>0</v>
      </c>
      <c r="M8" s="258">
        <v>1884086</v>
      </c>
      <c r="N8" s="258">
        <v>144460</v>
      </c>
      <c r="O8" s="258">
        <v>18000</v>
      </c>
      <c r="P8" s="258">
        <v>0</v>
      </c>
      <c r="Q8" s="258">
        <v>547221</v>
      </c>
      <c r="R8" s="259"/>
    </row>
    <row r="9" spans="1:17" ht="15.75">
      <c r="A9" s="261">
        <v>1</v>
      </c>
      <c r="B9" s="262" t="s">
        <v>156</v>
      </c>
      <c r="C9" s="263">
        <v>15766</v>
      </c>
      <c r="D9" s="263">
        <v>15766</v>
      </c>
      <c r="E9" s="263"/>
      <c r="F9" s="263"/>
      <c r="G9" s="263"/>
      <c r="H9" s="263"/>
      <c r="I9" s="263"/>
      <c r="J9" s="263"/>
      <c r="K9" s="263"/>
      <c r="L9" s="263"/>
      <c r="M9" s="264"/>
      <c r="N9" s="263"/>
      <c r="O9" s="263"/>
      <c r="P9" s="263"/>
      <c r="Q9" s="263"/>
    </row>
    <row r="10" spans="1:17" ht="15.75">
      <c r="A10" s="261">
        <v>2</v>
      </c>
      <c r="B10" s="262" t="s">
        <v>291</v>
      </c>
      <c r="C10" s="263">
        <v>18000</v>
      </c>
      <c r="D10" s="263"/>
      <c r="E10" s="263">
        <v>18000</v>
      </c>
      <c r="F10" s="263"/>
      <c r="G10" s="263"/>
      <c r="H10" s="263"/>
      <c r="I10" s="263"/>
      <c r="J10" s="263"/>
      <c r="K10" s="263"/>
      <c r="L10" s="263"/>
      <c r="M10" s="264"/>
      <c r="N10" s="263"/>
      <c r="O10" s="263"/>
      <c r="P10" s="263"/>
      <c r="Q10" s="263"/>
    </row>
    <row r="11" spans="1:17" ht="15.75">
      <c r="A11" s="261">
        <v>3</v>
      </c>
      <c r="B11" s="265" t="s">
        <v>586</v>
      </c>
      <c r="C11" s="263">
        <v>16280</v>
      </c>
      <c r="D11" s="263"/>
      <c r="E11" s="263"/>
      <c r="F11" s="263"/>
      <c r="G11" s="263"/>
      <c r="H11" s="263"/>
      <c r="I11" s="263"/>
      <c r="J11" s="263"/>
      <c r="K11" s="263"/>
      <c r="L11" s="263"/>
      <c r="M11" s="264">
        <v>16280</v>
      </c>
      <c r="N11" s="263"/>
      <c r="O11" s="263"/>
      <c r="P11" s="263"/>
      <c r="Q11" s="263"/>
    </row>
    <row r="12" spans="1:17" ht="15.75">
      <c r="A12" s="261">
        <v>4</v>
      </c>
      <c r="B12" s="265" t="s">
        <v>320</v>
      </c>
      <c r="C12" s="263">
        <v>6800</v>
      </c>
      <c r="D12" s="263"/>
      <c r="E12" s="263"/>
      <c r="F12" s="263"/>
      <c r="G12" s="263"/>
      <c r="H12" s="263"/>
      <c r="I12" s="263"/>
      <c r="J12" s="263"/>
      <c r="K12" s="263"/>
      <c r="L12" s="263"/>
      <c r="M12" s="264">
        <v>6800</v>
      </c>
      <c r="N12" s="263"/>
      <c r="O12" s="263"/>
      <c r="P12" s="263"/>
      <c r="Q12" s="263"/>
    </row>
    <row r="13" spans="1:17" ht="15.75">
      <c r="A13" s="261">
        <v>5</v>
      </c>
      <c r="B13" s="265" t="s">
        <v>587</v>
      </c>
      <c r="C13" s="263">
        <v>10400</v>
      </c>
      <c r="D13" s="263"/>
      <c r="E13" s="263"/>
      <c r="F13" s="263"/>
      <c r="G13" s="263"/>
      <c r="H13" s="263"/>
      <c r="I13" s="263"/>
      <c r="J13" s="263"/>
      <c r="K13" s="263"/>
      <c r="L13" s="263"/>
      <c r="M13" s="264">
        <v>10400</v>
      </c>
      <c r="N13" s="263"/>
      <c r="O13" s="263"/>
      <c r="P13" s="263"/>
      <c r="Q13" s="263"/>
    </row>
    <row r="14" spans="1:17" ht="15.75">
      <c r="A14" s="261">
        <v>6</v>
      </c>
      <c r="B14" s="265" t="s">
        <v>588</v>
      </c>
      <c r="C14" s="263">
        <v>7083</v>
      </c>
      <c r="D14" s="263"/>
      <c r="E14" s="263"/>
      <c r="F14" s="263"/>
      <c r="G14" s="263"/>
      <c r="H14" s="263"/>
      <c r="I14" s="263"/>
      <c r="J14" s="263"/>
      <c r="K14" s="263"/>
      <c r="L14" s="263"/>
      <c r="M14" s="264">
        <v>7083</v>
      </c>
      <c r="N14" s="263"/>
      <c r="O14" s="263"/>
      <c r="P14" s="263"/>
      <c r="Q14" s="263"/>
    </row>
    <row r="15" spans="1:17" ht="15.75">
      <c r="A15" s="261">
        <v>7</v>
      </c>
      <c r="B15" s="265" t="s">
        <v>589</v>
      </c>
      <c r="C15" s="263">
        <v>15440</v>
      </c>
      <c r="D15" s="263"/>
      <c r="E15" s="263"/>
      <c r="F15" s="263"/>
      <c r="G15" s="263"/>
      <c r="H15" s="263"/>
      <c r="I15" s="263"/>
      <c r="J15" s="263"/>
      <c r="K15" s="263"/>
      <c r="L15" s="263"/>
      <c r="M15" s="264">
        <v>15440</v>
      </c>
      <c r="N15" s="263"/>
      <c r="O15" s="263"/>
      <c r="P15" s="263"/>
      <c r="Q15" s="263"/>
    </row>
    <row r="16" spans="1:17" ht="15.75">
      <c r="A16" s="261">
        <v>8</v>
      </c>
      <c r="B16" s="265" t="s">
        <v>590</v>
      </c>
      <c r="C16" s="263">
        <v>5405</v>
      </c>
      <c r="D16" s="263"/>
      <c r="E16" s="263"/>
      <c r="F16" s="263"/>
      <c r="G16" s="263"/>
      <c r="H16" s="263"/>
      <c r="I16" s="263"/>
      <c r="J16" s="263"/>
      <c r="K16" s="263"/>
      <c r="L16" s="263"/>
      <c r="M16" s="264">
        <v>5405</v>
      </c>
      <c r="N16" s="263"/>
      <c r="O16" s="263"/>
      <c r="P16" s="263"/>
      <c r="Q16" s="263"/>
    </row>
    <row r="17" spans="1:17" ht="15.75">
      <c r="A17" s="261">
        <v>9</v>
      </c>
      <c r="B17" s="265" t="s">
        <v>591</v>
      </c>
      <c r="C17" s="263">
        <v>4760</v>
      </c>
      <c r="D17" s="263"/>
      <c r="E17" s="263"/>
      <c r="F17" s="263"/>
      <c r="G17" s="263"/>
      <c r="H17" s="263"/>
      <c r="I17" s="263"/>
      <c r="J17" s="263"/>
      <c r="K17" s="263"/>
      <c r="L17" s="263"/>
      <c r="M17" s="264">
        <v>4760</v>
      </c>
      <c r="N17" s="263"/>
      <c r="O17" s="263"/>
      <c r="P17" s="263"/>
      <c r="Q17" s="263"/>
    </row>
    <row r="18" spans="1:17" ht="15.75">
      <c r="A18" s="261">
        <v>10</v>
      </c>
      <c r="B18" s="265" t="s">
        <v>592</v>
      </c>
      <c r="C18" s="263">
        <v>7000</v>
      </c>
      <c r="D18" s="263"/>
      <c r="E18" s="263"/>
      <c r="F18" s="263"/>
      <c r="G18" s="263"/>
      <c r="H18" s="263"/>
      <c r="I18" s="263"/>
      <c r="J18" s="263"/>
      <c r="K18" s="263"/>
      <c r="L18" s="263"/>
      <c r="M18" s="264">
        <v>7000</v>
      </c>
      <c r="N18" s="263"/>
      <c r="O18" s="263"/>
      <c r="P18" s="263"/>
      <c r="Q18" s="263"/>
    </row>
    <row r="19" spans="1:17" ht="31.5">
      <c r="A19" s="261">
        <v>11</v>
      </c>
      <c r="B19" s="262" t="s">
        <v>157</v>
      </c>
      <c r="C19" s="263">
        <v>13696</v>
      </c>
      <c r="D19" s="263"/>
      <c r="E19" s="263"/>
      <c r="F19" s="263"/>
      <c r="G19" s="263"/>
      <c r="H19" s="263"/>
      <c r="I19" s="263"/>
      <c r="J19" s="263"/>
      <c r="K19" s="263"/>
      <c r="L19" s="263"/>
      <c r="M19" s="264">
        <v>13696</v>
      </c>
      <c r="N19" s="263"/>
      <c r="O19" s="263"/>
      <c r="P19" s="263"/>
      <c r="Q19" s="263"/>
    </row>
    <row r="20" spans="1:17" ht="31.5">
      <c r="A20" s="261">
        <v>12</v>
      </c>
      <c r="B20" s="262" t="s">
        <v>153</v>
      </c>
      <c r="C20" s="263">
        <v>61322</v>
      </c>
      <c r="D20" s="263"/>
      <c r="E20" s="263"/>
      <c r="F20" s="263">
        <v>6341</v>
      </c>
      <c r="G20" s="263"/>
      <c r="H20" s="263"/>
      <c r="I20" s="263"/>
      <c r="J20" s="263"/>
      <c r="K20" s="263"/>
      <c r="L20" s="263"/>
      <c r="M20" s="264">
        <v>54381</v>
      </c>
      <c r="N20" s="263">
        <v>600</v>
      </c>
      <c r="O20" s="263"/>
      <c r="P20" s="263"/>
      <c r="Q20" s="263"/>
    </row>
    <row r="21" spans="1:17" ht="31.5">
      <c r="A21" s="261">
        <v>13</v>
      </c>
      <c r="B21" s="262" t="s">
        <v>152</v>
      </c>
      <c r="C21" s="263">
        <v>26263</v>
      </c>
      <c r="D21" s="263"/>
      <c r="E21" s="263"/>
      <c r="F21" s="263"/>
      <c r="G21" s="263"/>
      <c r="H21" s="263"/>
      <c r="I21" s="263"/>
      <c r="J21" s="263"/>
      <c r="K21" s="263"/>
      <c r="L21" s="263"/>
      <c r="M21" s="264">
        <v>21563</v>
      </c>
      <c r="N21" s="263">
        <v>4700</v>
      </c>
      <c r="O21" s="263"/>
      <c r="P21" s="263"/>
      <c r="Q21" s="263"/>
    </row>
    <row r="22" spans="1:17" ht="31.5">
      <c r="A22" s="261">
        <v>14</v>
      </c>
      <c r="B22" s="262" t="s">
        <v>154</v>
      </c>
      <c r="C22" s="263">
        <v>100575</v>
      </c>
      <c r="D22" s="263"/>
      <c r="E22" s="263"/>
      <c r="F22" s="263">
        <v>24220</v>
      </c>
      <c r="G22" s="263"/>
      <c r="H22" s="263"/>
      <c r="I22" s="263"/>
      <c r="J22" s="263"/>
      <c r="K22" s="263"/>
      <c r="L22" s="263"/>
      <c r="M22" s="264">
        <v>74015</v>
      </c>
      <c r="N22" s="263">
        <v>2340</v>
      </c>
      <c r="O22" s="263"/>
      <c r="P22" s="263"/>
      <c r="Q22" s="263"/>
    </row>
    <row r="23" spans="1:17" ht="31.5">
      <c r="A23" s="261">
        <v>15</v>
      </c>
      <c r="B23" s="262" t="s">
        <v>150</v>
      </c>
      <c r="C23" s="263">
        <v>58238</v>
      </c>
      <c r="D23" s="263"/>
      <c r="E23" s="263"/>
      <c r="F23" s="263">
        <v>14953</v>
      </c>
      <c r="G23" s="263"/>
      <c r="H23" s="263"/>
      <c r="I23" s="263">
        <v>2630</v>
      </c>
      <c r="J23" s="263"/>
      <c r="K23" s="263"/>
      <c r="L23" s="263"/>
      <c r="M23" s="264">
        <v>40655</v>
      </c>
      <c r="N23" s="263"/>
      <c r="O23" s="263"/>
      <c r="P23" s="263"/>
      <c r="Q23" s="263"/>
    </row>
    <row r="24" spans="1:17" ht="31.5">
      <c r="A24" s="261">
        <v>16</v>
      </c>
      <c r="B24" s="262" t="s">
        <v>155</v>
      </c>
      <c r="C24" s="263">
        <v>8289</v>
      </c>
      <c r="D24" s="263"/>
      <c r="E24" s="263"/>
      <c r="F24" s="263"/>
      <c r="G24" s="263"/>
      <c r="H24" s="263"/>
      <c r="I24" s="263"/>
      <c r="J24" s="263"/>
      <c r="K24" s="263"/>
      <c r="L24" s="263"/>
      <c r="M24" s="264">
        <v>6389</v>
      </c>
      <c r="N24" s="263">
        <v>1900</v>
      </c>
      <c r="O24" s="263"/>
      <c r="P24" s="263"/>
      <c r="Q24" s="263"/>
    </row>
    <row r="25" spans="1:17" ht="31.5">
      <c r="A25" s="261">
        <v>17</v>
      </c>
      <c r="B25" s="262" t="s">
        <v>151</v>
      </c>
      <c r="C25" s="263">
        <v>122435</v>
      </c>
      <c r="D25" s="263"/>
      <c r="E25" s="263"/>
      <c r="F25" s="263">
        <v>20713</v>
      </c>
      <c r="G25" s="263"/>
      <c r="H25" s="263"/>
      <c r="I25" s="263">
        <v>5606</v>
      </c>
      <c r="J25" s="263"/>
      <c r="K25" s="263"/>
      <c r="L25" s="263"/>
      <c r="M25" s="264">
        <v>92046</v>
      </c>
      <c r="N25" s="263">
        <v>4070</v>
      </c>
      <c r="O25" s="263"/>
      <c r="P25" s="263"/>
      <c r="Q25" s="263"/>
    </row>
    <row r="26" spans="1:17" ht="31.5">
      <c r="A26" s="261">
        <v>18</v>
      </c>
      <c r="B26" s="262" t="s">
        <v>158</v>
      </c>
      <c r="C26" s="263">
        <v>61385</v>
      </c>
      <c r="D26" s="263"/>
      <c r="E26" s="263"/>
      <c r="F26" s="263">
        <v>25171</v>
      </c>
      <c r="G26" s="263"/>
      <c r="H26" s="263"/>
      <c r="I26" s="263">
        <v>62</v>
      </c>
      <c r="J26" s="263"/>
      <c r="K26" s="263"/>
      <c r="L26" s="263"/>
      <c r="M26" s="264">
        <v>35452</v>
      </c>
      <c r="N26" s="263">
        <v>700</v>
      </c>
      <c r="O26" s="263"/>
      <c r="P26" s="263"/>
      <c r="Q26" s="263"/>
    </row>
    <row r="27" spans="1:17" ht="31.5">
      <c r="A27" s="261">
        <v>19</v>
      </c>
      <c r="B27" s="262" t="s">
        <v>330</v>
      </c>
      <c r="C27" s="263">
        <v>22900</v>
      </c>
      <c r="D27" s="263"/>
      <c r="E27" s="263"/>
      <c r="F27" s="263"/>
      <c r="G27" s="263"/>
      <c r="H27" s="263"/>
      <c r="I27" s="263"/>
      <c r="J27" s="263"/>
      <c r="K27" s="263"/>
      <c r="L27" s="263"/>
      <c r="M27" s="264">
        <v>22900</v>
      </c>
      <c r="N27" s="263"/>
      <c r="O27" s="263"/>
      <c r="P27" s="263"/>
      <c r="Q27" s="263"/>
    </row>
    <row r="28" spans="1:17" ht="15.75">
      <c r="A28" s="261">
        <v>20</v>
      </c>
      <c r="B28" s="262" t="s">
        <v>57</v>
      </c>
      <c r="C28" s="263">
        <v>12200</v>
      </c>
      <c r="D28" s="263"/>
      <c r="E28" s="263"/>
      <c r="F28" s="263"/>
      <c r="G28" s="263"/>
      <c r="H28" s="263">
        <v>9200</v>
      </c>
      <c r="I28" s="263"/>
      <c r="J28" s="263"/>
      <c r="K28" s="263"/>
      <c r="L28" s="263"/>
      <c r="M28" s="264"/>
      <c r="N28" s="263">
        <v>3000</v>
      </c>
      <c r="O28" s="263"/>
      <c r="P28" s="263"/>
      <c r="Q28" s="263"/>
    </row>
    <row r="29" spans="1:17" ht="31.5">
      <c r="A29" s="261">
        <v>21</v>
      </c>
      <c r="B29" s="262" t="s">
        <v>299</v>
      </c>
      <c r="C29" s="263">
        <v>861239</v>
      </c>
      <c r="D29" s="263"/>
      <c r="E29" s="263"/>
      <c r="F29" s="263">
        <v>22400</v>
      </c>
      <c r="G29" s="263"/>
      <c r="H29" s="263">
        <v>138000</v>
      </c>
      <c r="I29" s="263"/>
      <c r="J29" s="263"/>
      <c r="K29" s="263"/>
      <c r="L29" s="263"/>
      <c r="M29" s="264">
        <v>610839</v>
      </c>
      <c r="N29" s="263">
        <v>90000</v>
      </c>
      <c r="O29" s="263"/>
      <c r="P29" s="263"/>
      <c r="Q29" s="263"/>
    </row>
    <row r="30" spans="1:17" ht="31.5">
      <c r="A30" s="261">
        <v>22</v>
      </c>
      <c r="B30" s="262" t="s">
        <v>302</v>
      </c>
      <c r="C30" s="263">
        <v>738982</v>
      </c>
      <c r="D30" s="263"/>
      <c r="E30" s="263"/>
      <c r="F30" s="263"/>
      <c r="G30" s="263"/>
      <c r="H30" s="263"/>
      <c r="I30" s="263"/>
      <c r="J30" s="263"/>
      <c r="K30" s="263"/>
      <c r="L30" s="263"/>
      <c r="M30" s="264">
        <v>738982</v>
      </c>
      <c r="N30" s="263"/>
      <c r="O30" s="263"/>
      <c r="P30" s="263"/>
      <c r="Q30" s="263"/>
    </row>
    <row r="31" spans="1:17" ht="15.75">
      <c r="A31" s="261">
        <v>23</v>
      </c>
      <c r="B31" s="262" t="s">
        <v>312</v>
      </c>
      <c r="C31" s="263">
        <v>15000</v>
      </c>
      <c r="D31" s="263"/>
      <c r="E31" s="263"/>
      <c r="F31" s="263"/>
      <c r="G31" s="263"/>
      <c r="H31" s="263"/>
      <c r="I31" s="263"/>
      <c r="J31" s="263"/>
      <c r="K31" s="263"/>
      <c r="L31" s="263"/>
      <c r="M31" s="264">
        <v>15000</v>
      </c>
      <c r="N31" s="263"/>
      <c r="O31" s="263"/>
      <c r="P31" s="263"/>
      <c r="Q31" s="263"/>
    </row>
    <row r="32" spans="1:17" ht="15.75">
      <c r="A32" s="261">
        <v>24</v>
      </c>
      <c r="B32" s="262" t="s">
        <v>314</v>
      </c>
      <c r="C32" s="263">
        <v>600</v>
      </c>
      <c r="D32" s="263"/>
      <c r="E32" s="263"/>
      <c r="F32" s="263"/>
      <c r="G32" s="263"/>
      <c r="H32" s="263"/>
      <c r="I32" s="263"/>
      <c r="J32" s="263"/>
      <c r="K32" s="263"/>
      <c r="L32" s="263"/>
      <c r="M32" s="264"/>
      <c r="N32" s="263">
        <v>600</v>
      </c>
      <c r="O32" s="263"/>
      <c r="P32" s="263"/>
      <c r="Q32" s="263"/>
    </row>
    <row r="33" spans="1:17" ht="15.75">
      <c r="A33" s="261">
        <v>25</v>
      </c>
      <c r="B33" s="262" t="s">
        <v>593</v>
      </c>
      <c r="C33" s="263">
        <v>50000</v>
      </c>
      <c r="D33" s="263"/>
      <c r="E33" s="263"/>
      <c r="F33" s="263"/>
      <c r="G33" s="263"/>
      <c r="H33" s="263"/>
      <c r="I33" s="263"/>
      <c r="J33" s="263"/>
      <c r="K33" s="263"/>
      <c r="L33" s="263"/>
      <c r="M33" s="264">
        <v>50000</v>
      </c>
      <c r="N33" s="263"/>
      <c r="O33" s="263"/>
      <c r="P33" s="263"/>
      <c r="Q33" s="263"/>
    </row>
    <row r="34" spans="1:17" ht="31.5">
      <c r="A34" s="261">
        <v>26</v>
      </c>
      <c r="B34" s="262" t="s">
        <v>316</v>
      </c>
      <c r="C34" s="263">
        <v>35000</v>
      </c>
      <c r="D34" s="263"/>
      <c r="E34" s="263"/>
      <c r="F34" s="263"/>
      <c r="G34" s="263"/>
      <c r="H34" s="263"/>
      <c r="I34" s="263"/>
      <c r="J34" s="263"/>
      <c r="K34" s="263"/>
      <c r="L34" s="263"/>
      <c r="M34" s="264">
        <v>35000</v>
      </c>
      <c r="N34" s="263"/>
      <c r="O34" s="263"/>
      <c r="P34" s="263"/>
      <c r="Q34" s="263"/>
    </row>
    <row r="35" spans="1:17" ht="15.75">
      <c r="A35" s="261">
        <v>27</v>
      </c>
      <c r="B35" s="262" t="s">
        <v>320</v>
      </c>
      <c r="C35" s="263">
        <v>0</v>
      </c>
      <c r="D35" s="263"/>
      <c r="E35" s="263"/>
      <c r="F35" s="263"/>
      <c r="G35" s="263"/>
      <c r="H35" s="263"/>
      <c r="I35" s="263"/>
      <c r="J35" s="263"/>
      <c r="K35" s="263"/>
      <c r="L35" s="263"/>
      <c r="M35" s="264"/>
      <c r="N35" s="263"/>
      <c r="O35" s="263"/>
      <c r="P35" s="263"/>
      <c r="Q35" s="263"/>
    </row>
    <row r="36" spans="1:17" ht="31.5">
      <c r="A36" s="261">
        <v>28</v>
      </c>
      <c r="B36" s="262" t="s">
        <v>334</v>
      </c>
      <c r="C36" s="263">
        <v>0</v>
      </c>
      <c r="D36" s="263"/>
      <c r="E36" s="263"/>
      <c r="F36" s="263"/>
      <c r="G36" s="263"/>
      <c r="H36" s="263"/>
      <c r="I36" s="263"/>
      <c r="J36" s="263"/>
      <c r="K36" s="263"/>
      <c r="L36" s="263"/>
      <c r="M36" s="264"/>
      <c r="N36" s="263"/>
      <c r="O36" s="263"/>
      <c r="P36" s="263"/>
      <c r="Q36" s="263"/>
    </row>
    <row r="37" spans="1:17" ht="15.75">
      <c r="A37" s="261">
        <v>29</v>
      </c>
      <c r="B37" s="262" t="s">
        <v>295</v>
      </c>
      <c r="C37" s="263">
        <v>10000</v>
      </c>
      <c r="D37" s="263"/>
      <c r="E37" s="263"/>
      <c r="F37" s="263"/>
      <c r="G37" s="263">
        <v>10000</v>
      </c>
      <c r="H37" s="263"/>
      <c r="I37" s="263"/>
      <c r="J37" s="263"/>
      <c r="K37" s="263"/>
      <c r="L37" s="263"/>
      <c r="M37" s="264"/>
      <c r="N37" s="263"/>
      <c r="O37" s="263"/>
      <c r="P37" s="263"/>
      <c r="Q37" s="263"/>
    </row>
    <row r="38" spans="1:17" ht="15.75">
      <c r="A38" s="261">
        <v>30</v>
      </c>
      <c r="B38" s="262" t="s">
        <v>533</v>
      </c>
      <c r="C38" s="263">
        <v>20000</v>
      </c>
      <c r="D38" s="263"/>
      <c r="E38" s="263"/>
      <c r="F38" s="263"/>
      <c r="G38" s="263"/>
      <c r="H38" s="263"/>
      <c r="I38" s="263"/>
      <c r="J38" s="263"/>
      <c r="K38" s="263"/>
      <c r="L38" s="263"/>
      <c r="M38" s="264"/>
      <c r="N38" s="263">
        <v>20000</v>
      </c>
      <c r="O38" s="263"/>
      <c r="P38" s="263"/>
      <c r="Q38" s="263"/>
    </row>
    <row r="39" spans="1:17" ht="15.75">
      <c r="A39" s="261">
        <v>31</v>
      </c>
      <c r="B39" s="262" t="s">
        <v>314</v>
      </c>
      <c r="C39" s="263">
        <v>0</v>
      </c>
      <c r="D39" s="263"/>
      <c r="E39" s="263"/>
      <c r="F39" s="263"/>
      <c r="G39" s="263"/>
      <c r="H39" s="263"/>
      <c r="I39" s="263"/>
      <c r="J39" s="263"/>
      <c r="K39" s="263"/>
      <c r="L39" s="263"/>
      <c r="M39" s="264"/>
      <c r="N39" s="263"/>
      <c r="O39" s="263"/>
      <c r="P39" s="263"/>
      <c r="Q39" s="263"/>
    </row>
    <row r="40" spans="1:17" ht="15.75">
      <c r="A40" s="261">
        <v>32</v>
      </c>
      <c r="B40" s="262" t="s">
        <v>337</v>
      </c>
      <c r="C40" s="263">
        <v>28000</v>
      </c>
      <c r="D40" s="263"/>
      <c r="E40" s="263"/>
      <c r="F40" s="263"/>
      <c r="G40" s="263"/>
      <c r="H40" s="263"/>
      <c r="I40" s="263"/>
      <c r="J40" s="263"/>
      <c r="K40" s="263"/>
      <c r="L40" s="263"/>
      <c r="M40" s="264"/>
      <c r="N40" s="263">
        <v>10000</v>
      </c>
      <c r="O40" s="263">
        <v>18000</v>
      </c>
      <c r="P40" s="263"/>
      <c r="Q40" s="263"/>
    </row>
    <row r="41" spans="1:17" ht="15.75">
      <c r="A41" s="261">
        <v>33</v>
      </c>
      <c r="B41" s="262" t="s">
        <v>594</v>
      </c>
      <c r="C41" s="263">
        <v>10000</v>
      </c>
      <c r="D41" s="263"/>
      <c r="E41" s="263"/>
      <c r="F41" s="263"/>
      <c r="G41" s="263"/>
      <c r="H41" s="263"/>
      <c r="I41" s="263">
        <v>10000</v>
      </c>
      <c r="J41" s="263"/>
      <c r="K41" s="263"/>
      <c r="L41" s="263"/>
      <c r="M41" s="264"/>
      <c r="N41" s="263"/>
      <c r="O41" s="263"/>
      <c r="P41" s="263"/>
      <c r="Q41" s="263"/>
    </row>
    <row r="42" spans="1:17" ht="15.75">
      <c r="A42" s="261">
        <v>34</v>
      </c>
      <c r="B42" s="262" t="s">
        <v>595</v>
      </c>
      <c r="C42" s="263">
        <v>1250</v>
      </c>
      <c r="D42" s="263"/>
      <c r="E42" s="263"/>
      <c r="F42" s="263"/>
      <c r="G42" s="263"/>
      <c r="H42" s="263"/>
      <c r="I42" s="263"/>
      <c r="J42" s="263"/>
      <c r="K42" s="263"/>
      <c r="L42" s="263"/>
      <c r="M42" s="264"/>
      <c r="N42" s="263">
        <v>1250</v>
      </c>
      <c r="O42" s="263"/>
      <c r="P42" s="263"/>
      <c r="Q42" s="263"/>
    </row>
    <row r="43" spans="1:17" ht="15.75">
      <c r="A43" s="261">
        <v>35</v>
      </c>
      <c r="B43" s="262" t="s">
        <v>596</v>
      </c>
      <c r="C43" s="263">
        <v>5000</v>
      </c>
      <c r="D43" s="263"/>
      <c r="E43" s="263"/>
      <c r="F43" s="263"/>
      <c r="G43" s="263"/>
      <c r="H43" s="263"/>
      <c r="I43" s="263"/>
      <c r="J43" s="263"/>
      <c r="K43" s="263"/>
      <c r="L43" s="263"/>
      <c r="M43" s="264"/>
      <c r="N43" s="263">
        <v>5000</v>
      </c>
      <c r="O43" s="263"/>
      <c r="P43" s="263"/>
      <c r="Q43" s="263"/>
    </row>
    <row r="44" spans="1:17" ht="15.75">
      <c r="A44" s="261">
        <v>36</v>
      </c>
      <c r="B44" s="262" t="s">
        <v>597</v>
      </c>
      <c r="C44" s="263">
        <v>300</v>
      </c>
      <c r="D44" s="263"/>
      <c r="E44" s="263"/>
      <c r="F44" s="263"/>
      <c r="G44" s="263"/>
      <c r="H44" s="263"/>
      <c r="I44" s="263"/>
      <c r="J44" s="263"/>
      <c r="K44" s="263"/>
      <c r="L44" s="263"/>
      <c r="M44" s="264"/>
      <c r="N44" s="263">
        <v>300</v>
      </c>
      <c r="O44" s="263"/>
      <c r="P44" s="263"/>
      <c r="Q44" s="263"/>
    </row>
    <row r="45" spans="1:17" ht="15.75">
      <c r="A45" s="261">
        <v>37</v>
      </c>
      <c r="B45" s="262" t="s">
        <v>598</v>
      </c>
      <c r="C45" s="263">
        <v>6711</v>
      </c>
      <c r="D45" s="263"/>
      <c r="E45" s="263"/>
      <c r="F45" s="263">
        <v>6711</v>
      </c>
      <c r="G45" s="263"/>
      <c r="H45" s="263"/>
      <c r="I45" s="263"/>
      <c r="J45" s="263"/>
      <c r="K45" s="263"/>
      <c r="L45" s="263"/>
      <c r="M45" s="264"/>
      <c r="N45" s="263"/>
      <c r="O45" s="263"/>
      <c r="P45" s="263"/>
      <c r="Q45" s="263"/>
    </row>
    <row r="46" spans="1:17" ht="15.75">
      <c r="A46" s="261">
        <v>38</v>
      </c>
      <c r="B46" s="262" t="s">
        <v>599</v>
      </c>
      <c r="C46" s="263">
        <v>547221</v>
      </c>
      <c r="D46" s="263"/>
      <c r="E46" s="263"/>
      <c r="F46" s="263"/>
      <c r="G46" s="263"/>
      <c r="H46" s="263"/>
      <c r="I46" s="263"/>
      <c r="J46" s="263"/>
      <c r="K46" s="263"/>
      <c r="L46" s="263"/>
      <c r="M46" s="264"/>
      <c r="N46" s="263"/>
      <c r="O46" s="263"/>
      <c r="P46" s="263"/>
      <c r="Q46" s="263">
        <v>547221</v>
      </c>
    </row>
  </sheetData>
  <sheetProtection/>
  <mergeCells count="8">
    <mergeCell ref="L1:P1"/>
    <mergeCell ref="A3:P3"/>
    <mergeCell ref="A4:P4"/>
    <mergeCell ref="N5:P5"/>
    <mergeCell ref="A6:A7"/>
    <mergeCell ref="B6:B7"/>
    <mergeCell ref="C6:C7"/>
    <mergeCell ref="D6:P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FF00"/>
  </sheetPr>
  <dimension ref="A1:IV64"/>
  <sheetViews>
    <sheetView zoomScale="85" zoomScaleNormal="85" zoomScalePageLayoutView="0" workbookViewId="0" topLeftCell="A1">
      <pane xSplit="3" ySplit="11" topLeftCell="D12" activePane="bottomRight" state="frozen"/>
      <selection pane="topLeft" activeCell="A1" sqref="A1"/>
      <selection pane="topRight" activeCell="D1" sqref="D1"/>
      <selection pane="bottomLeft" activeCell="A13" sqref="A13"/>
      <selection pane="bottomRight" activeCell="K14" sqref="K14"/>
    </sheetView>
  </sheetViews>
  <sheetFormatPr defaultColWidth="9.140625" defaultRowHeight="12.75"/>
  <cols>
    <col min="1" max="1" width="5.28125" style="90" customWidth="1"/>
    <col min="2" max="2" width="41.421875" style="111" customWidth="1"/>
    <col min="3" max="3" width="10.57421875" style="112" customWidth="1"/>
    <col min="4" max="4" width="10.28125" style="112" customWidth="1"/>
    <col min="5" max="5" width="8.28125" style="112" customWidth="1"/>
    <col min="6" max="6" width="14.00390625" style="112" customWidth="1"/>
    <col min="7" max="7" width="12.8515625" style="112" customWidth="1"/>
    <col min="8" max="8" width="10.7109375" style="112" customWidth="1"/>
    <col min="9" max="9" width="7.7109375" style="112" customWidth="1"/>
    <col min="10" max="10" width="9.421875" style="112" customWidth="1"/>
    <col min="11" max="11" width="13.7109375" style="112" customWidth="1"/>
    <col min="12" max="12" width="11.00390625" style="112" customWidth="1"/>
    <col min="13" max="13" width="10.421875" style="112" customWidth="1"/>
    <col min="14" max="14" width="9.7109375" style="112" customWidth="1"/>
    <col min="15" max="15" width="7.7109375" style="112" customWidth="1"/>
    <col min="16" max="249" width="9.140625" style="87" customWidth="1"/>
    <col min="250" max="250" width="5.28125" style="87" customWidth="1"/>
    <col min="251" max="251" width="43.8515625" style="87" customWidth="1"/>
    <col min="252" max="252" width="9.00390625" style="87" customWidth="1"/>
    <col min="253" max="253" width="7.140625" style="87" customWidth="1"/>
    <col min="254" max="254" width="7.57421875" style="87" customWidth="1"/>
    <col min="255" max="255" width="7.28125" style="87" customWidth="1"/>
    <col min="256" max="16384" width="7.57421875" style="87" customWidth="1"/>
  </cols>
  <sheetData>
    <row r="1" spans="1:15" s="87" customFormat="1" ht="16.5">
      <c r="A1" s="572" t="s">
        <v>418</v>
      </c>
      <c r="B1" s="572"/>
      <c r="C1" s="85"/>
      <c r="D1" s="85"/>
      <c r="E1" s="85"/>
      <c r="F1" s="85"/>
      <c r="G1" s="85"/>
      <c r="H1" s="85"/>
      <c r="I1" s="85"/>
      <c r="J1" s="85"/>
      <c r="K1" s="85"/>
      <c r="L1" s="576" t="s">
        <v>421</v>
      </c>
      <c r="M1" s="576"/>
      <c r="N1" s="576"/>
      <c r="O1" s="576"/>
    </row>
    <row r="2" spans="1:15" s="87" customFormat="1" ht="7.5" customHeight="1">
      <c r="A2" s="88"/>
      <c r="B2" s="89"/>
      <c r="C2" s="85"/>
      <c r="D2" s="85"/>
      <c r="E2" s="85"/>
      <c r="F2" s="85"/>
      <c r="G2" s="85"/>
      <c r="H2" s="85"/>
      <c r="I2" s="85"/>
      <c r="J2" s="85"/>
      <c r="K2" s="85"/>
      <c r="L2" s="85"/>
      <c r="M2" s="85"/>
      <c r="N2" s="85"/>
      <c r="O2" s="86"/>
    </row>
    <row r="3" spans="1:15" s="87" customFormat="1" ht="18" customHeight="1">
      <c r="A3" s="573" t="s">
        <v>422</v>
      </c>
      <c r="B3" s="573"/>
      <c r="C3" s="573"/>
      <c r="D3" s="573"/>
      <c r="E3" s="573"/>
      <c r="F3" s="573"/>
      <c r="G3" s="573"/>
      <c r="H3" s="573"/>
      <c r="I3" s="573"/>
      <c r="J3" s="573"/>
      <c r="K3" s="573"/>
      <c r="L3" s="573"/>
      <c r="M3" s="573"/>
      <c r="N3" s="573"/>
      <c r="O3" s="573"/>
    </row>
    <row r="4" spans="1:15" s="87" customFormat="1" ht="18" customHeight="1">
      <c r="A4" s="573" t="s">
        <v>526</v>
      </c>
      <c r="B4" s="574"/>
      <c r="C4" s="574"/>
      <c r="D4" s="574"/>
      <c r="E4" s="574"/>
      <c r="F4" s="574"/>
      <c r="G4" s="574"/>
      <c r="H4" s="574"/>
      <c r="I4" s="574"/>
      <c r="J4" s="574"/>
      <c r="K4" s="574"/>
      <c r="L4" s="574"/>
      <c r="M4" s="574"/>
      <c r="N4" s="574"/>
      <c r="O4" s="574"/>
    </row>
    <row r="5" spans="1:15" s="87" customFormat="1" ht="18.75">
      <c r="A5" s="575" t="s">
        <v>181</v>
      </c>
      <c r="B5" s="575"/>
      <c r="C5" s="575"/>
      <c r="D5" s="575"/>
      <c r="E5" s="575"/>
      <c r="F5" s="575"/>
      <c r="G5" s="575"/>
      <c r="H5" s="575"/>
      <c r="I5" s="575"/>
      <c r="J5" s="575"/>
      <c r="K5" s="575"/>
      <c r="L5" s="575"/>
      <c r="M5" s="575"/>
      <c r="N5" s="575"/>
      <c r="O5" s="575"/>
    </row>
    <row r="6" spans="1:15" ht="15.75">
      <c r="A6" s="87"/>
      <c r="B6" s="89"/>
      <c r="C6" s="85"/>
      <c r="D6" s="85"/>
      <c r="E6" s="85"/>
      <c r="F6" s="85"/>
      <c r="G6" s="85"/>
      <c r="H6" s="85"/>
      <c r="I6" s="85"/>
      <c r="J6" s="85"/>
      <c r="K6" s="85"/>
      <c r="L6" s="85"/>
      <c r="M6" s="571" t="s">
        <v>1</v>
      </c>
      <c r="N6" s="571"/>
      <c r="O6" s="571"/>
    </row>
    <row r="7" spans="1:256" s="93" customFormat="1" ht="15.75">
      <c r="A7" s="579" t="s">
        <v>82</v>
      </c>
      <c r="B7" s="579" t="s">
        <v>137</v>
      </c>
      <c r="C7" s="579" t="s">
        <v>70</v>
      </c>
      <c r="D7" s="580" t="s">
        <v>287</v>
      </c>
      <c r="E7" s="580"/>
      <c r="F7" s="580"/>
      <c r="G7" s="580"/>
      <c r="H7" s="580"/>
      <c r="I7" s="580"/>
      <c r="J7" s="580"/>
      <c r="K7" s="580"/>
      <c r="L7" s="580"/>
      <c r="M7" s="580"/>
      <c r="N7" s="580"/>
      <c r="O7" s="580"/>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s="93" customFormat="1" ht="15.75">
      <c r="A8" s="579"/>
      <c r="B8" s="579"/>
      <c r="C8" s="579"/>
      <c r="D8" s="577" t="s">
        <v>161</v>
      </c>
      <c r="E8" s="577" t="s">
        <v>168</v>
      </c>
      <c r="F8" s="577" t="s">
        <v>162</v>
      </c>
      <c r="G8" s="577" t="s">
        <v>163</v>
      </c>
      <c r="H8" s="577" t="s">
        <v>169</v>
      </c>
      <c r="I8" s="577" t="s">
        <v>170</v>
      </c>
      <c r="J8" s="577" t="s">
        <v>164</v>
      </c>
      <c r="K8" s="577" t="s">
        <v>165</v>
      </c>
      <c r="L8" s="580" t="s">
        <v>287</v>
      </c>
      <c r="M8" s="580"/>
      <c r="N8" s="578" t="s">
        <v>290</v>
      </c>
      <c r="O8" s="577" t="s">
        <v>167</v>
      </c>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s="93" customFormat="1" ht="63.75">
      <c r="A9" s="579" t="s">
        <v>82</v>
      </c>
      <c r="B9" s="579" t="s">
        <v>74</v>
      </c>
      <c r="C9" s="579"/>
      <c r="D9" s="577"/>
      <c r="E9" s="577"/>
      <c r="F9" s="577"/>
      <c r="G9" s="577"/>
      <c r="H9" s="577"/>
      <c r="I9" s="577"/>
      <c r="J9" s="577"/>
      <c r="K9" s="577"/>
      <c r="L9" s="94" t="s">
        <v>288</v>
      </c>
      <c r="M9" s="94" t="s">
        <v>289</v>
      </c>
      <c r="N9" s="578"/>
      <c r="O9" s="577"/>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s="93" customFormat="1" ht="15.75">
      <c r="A10" s="91" t="s">
        <v>71</v>
      </c>
      <c r="B10" s="91" t="s">
        <v>72</v>
      </c>
      <c r="C10" s="91">
        <v>1</v>
      </c>
      <c r="D10" s="91">
        <v>2</v>
      </c>
      <c r="E10" s="91">
        <v>3</v>
      </c>
      <c r="F10" s="91">
        <v>4</v>
      </c>
      <c r="G10" s="91">
        <v>5</v>
      </c>
      <c r="H10" s="91">
        <v>6</v>
      </c>
      <c r="I10" s="91">
        <v>7</v>
      </c>
      <c r="J10" s="91">
        <v>8</v>
      </c>
      <c r="K10" s="91">
        <v>9</v>
      </c>
      <c r="L10" s="91">
        <v>10</v>
      </c>
      <c r="M10" s="91">
        <v>11</v>
      </c>
      <c r="N10" s="91">
        <v>12</v>
      </c>
      <c r="O10" s="91">
        <v>13</v>
      </c>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s="100" customFormat="1" ht="15.75">
      <c r="A11" s="95"/>
      <c r="B11" s="96" t="s">
        <v>70</v>
      </c>
      <c r="C11" s="97">
        <f aca="true" t="shared" si="0" ref="C11:O11">SUM(C12:C34)</f>
        <v>2784280</v>
      </c>
      <c r="D11" s="98">
        <f t="shared" si="0"/>
        <v>0</v>
      </c>
      <c r="E11" s="98">
        <f t="shared" si="0"/>
        <v>57665</v>
      </c>
      <c r="F11" s="98">
        <f t="shared" si="0"/>
        <v>201988</v>
      </c>
      <c r="G11" s="98">
        <f t="shared" si="0"/>
        <v>13415</v>
      </c>
      <c r="H11" s="98">
        <f t="shared" si="0"/>
        <v>0</v>
      </c>
      <c r="I11" s="98">
        <f t="shared" si="0"/>
        <v>0</v>
      </c>
      <c r="J11" s="98">
        <f t="shared" si="0"/>
        <v>23378</v>
      </c>
      <c r="K11" s="98">
        <f t="shared" si="0"/>
        <v>2282516</v>
      </c>
      <c r="L11" s="98">
        <f t="shared" si="0"/>
        <v>1892774</v>
      </c>
      <c r="M11" s="98">
        <f t="shared" si="0"/>
        <v>10000</v>
      </c>
      <c r="N11" s="98">
        <f t="shared" si="0"/>
        <v>30384</v>
      </c>
      <c r="O11" s="98">
        <f t="shared" si="0"/>
        <v>90000</v>
      </c>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row>
    <row r="12" spans="1:15" s="105" customFormat="1" ht="22.5" customHeight="1">
      <c r="A12" s="101">
        <v>1</v>
      </c>
      <c r="B12" s="102" t="s">
        <v>156</v>
      </c>
      <c r="C12" s="103">
        <v>35203</v>
      </c>
      <c r="D12" s="103"/>
      <c r="E12" s="103"/>
      <c r="F12" s="104"/>
      <c r="G12" s="103"/>
      <c r="H12" s="103"/>
      <c r="I12" s="103"/>
      <c r="J12" s="103"/>
      <c r="K12" s="103"/>
      <c r="L12" s="103"/>
      <c r="M12" s="103"/>
      <c r="N12" s="103"/>
      <c r="O12" s="103"/>
    </row>
    <row r="13" spans="1:15" s="106" customFormat="1" ht="22.5" customHeight="1">
      <c r="A13" s="101">
        <f>A12+1</f>
        <v>2</v>
      </c>
      <c r="B13" s="102" t="s">
        <v>291</v>
      </c>
      <c r="C13" s="103">
        <v>49731</v>
      </c>
      <c r="D13" s="103"/>
      <c r="E13" s="103"/>
      <c r="F13" s="104"/>
      <c r="G13" s="103"/>
      <c r="H13" s="103"/>
      <c r="I13" s="103"/>
      <c r="J13" s="103"/>
      <c r="K13" s="103"/>
      <c r="L13" s="103"/>
      <c r="M13" s="103"/>
      <c r="N13" s="103"/>
      <c r="O13" s="103"/>
    </row>
    <row r="14" spans="1:15" s="105" customFormat="1" ht="33.75" customHeight="1">
      <c r="A14" s="101">
        <f aca="true" t="shared" si="1" ref="A14:A34">A13+1</f>
        <v>3</v>
      </c>
      <c r="B14" s="102" t="s">
        <v>157</v>
      </c>
      <c r="C14" s="103">
        <f>SUM(D14:K14)+N14+O14</f>
        <v>10000</v>
      </c>
      <c r="D14" s="103"/>
      <c r="E14" s="103"/>
      <c r="F14" s="104"/>
      <c r="G14" s="103"/>
      <c r="H14" s="103"/>
      <c r="I14" s="103"/>
      <c r="J14" s="103"/>
      <c r="K14" s="107">
        <v>10000</v>
      </c>
      <c r="L14" s="103">
        <f>K14</f>
        <v>10000</v>
      </c>
      <c r="M14" s="103"/>
      <c r="N14" s="103"/>
      <c r="O14" s="103"/>
    </row>
    <row r="15" spans="1:15" s="105" customFormat="1" ht="33.75" customHeight="1">
      <c r="A15" s="101">
        <f t="shared" si="1"/>
        <v>4</v>
      </c>
      <c r="B15" s="102" t="s">
        <v>153</v>
      </c>
      <c r="C15" s="103">
        <f aca="true" t="shared" si="2" ref="C15:C34">SUM(D15:K15)+N15+O15</f>
        <v>10215</v>
      </c>
      <c r="D15" s="103"/>
      <c r="E15" s="103"/>
      <c r="F15" s="104"/>
      <c r="G15" s="103">
        <v>7215</v>
      </c>
      <c r="H15" s="103"/>
      <c r="I15" s="103"/>
      <c r="J15" s="103"/>
      <c r="K15" s="103">
        <v>3000</v>
      </c>
      <c r="L15" s="103">
        <f>K15</f>
        <v>3000</v>
      </c>
      <c r="M15" s="103"/>
      <c r="N15" s="103"/>
      <c r="O15" s="103"/>
    </row>
    <row r="16" spans="1:15" s="105" customFormat="1" ht="33.75" customHeight="1">
      <c r="A16" s="101">
        <f t="shared" si="1"/>
        <v>5</v>
      </c>
      <c r="B16" s="102" t="s">
        <v>152</v>
      </c>
      <c r="C16" s="103">
        <f t="shared" si="2"/>
        <v>18200</v>
      </c>
      <c r="D16" s="103"/>
      <c r="E16" s="103"/>
      <c r="F16" s="104"/>
      <c r="G16" s="103"/>
      <c r="H16" s="103"/>
      <c r="I16" s="103"/>
      <c r="J16" s="103"/>
      <c r="K16" s="103">
        <v>18200</v>
      </c>
      <c r="L16" s="103">
        <v>8200</v>
      </c>
      <c r="M16" s="103"/>
      <c r="N16" s="103"/>
      <c r="O16" s="103"/>
    </row>
    <row r="17" spans="1:15" s="105" customFormat="1" ht="33.75" customHeight="1">
      <c r="A17" s="101">
        <f t="shared" si="1"/>
        <v>6</v>
      </c>
      <c r="B17" s="102" t="s">
        <v>154</v>
      </c>
      <c r="C17" s="103">
        <f t="shared" si="2"/>
        <v>9000</v>
      </c>
      <c r="D17" s="103"/>
      <c r="E17" s="103"/>
      <c r="F17" s="104"/>
      <c r="G17" s="103"/>
      <c r="H17" s="103"/>
      <c r="I17" s="103"/>
      <c r="J17" s="103"/>
      <c r="K17" s="103">
        <v>9000</v>
      </c>
      <c r="L17" s="103">
        <f>K17</f>
        <v>9000</v>
      </c>
      <c r="M17" s="103"/>
      <c r="N17" s="103"/>
      <c r="O17" s="103"/>
    </row>
    <row r="18" spans="1:15" s="105" customFormat="1" ht="33.75" customHeight="1">
      <c r="A18" s="101">
        <f t="shared" si="1"/>
        <v>7</v>
      </c>
      <c r="B18" s="102" t="s">
        <v>150</v>
      </c>
      <c r="C18" s="103">
        <f t="shared" si="2"/>
        <v>27688</v>
      </c>
      <c r="D18" s="107"/>
      <c r="E18" s="103"/>
      <c r="F18" s="104"/>
      <c r="G18" s="103"/>
      <c r="H18" s="103"/>
      <c r="I18" s="103"/>
      <c r="J18" s="103"/>
      <c r="K18" s="103">
        <v>27688</v>
      </c>
      <c r="L18" s="103">
        <v>15000</v>
      </c>
      <c r="M18" s="103"/>
      <c r="N18" s="103"/>
      <c r="O18" s="103"/>
    </row>
    <row r="19" spans="1:15" s="105" customFormat="1" ht="33.75" customHeight="1">
      <c r="A19" s="101">
        <f t="shared" si="1"/>
        <v>8</v>
      </c>
      <c r="B19" s="102" t="s">
        <v>155</v>
      </c>
      <c r="C19" s="103">
        <f t="shared" si="2"/>
        <v>37850</v>
      </c>
      <c r="D19" s="103"/>
      <c r="E19" s="103"/>
      <c r="F19" s="104"/>
      <c r="G19" s="103">
        <v>3200</v>
      </c>
      <c r="H19" s="103"/>
      <c r="I19" s="103"/>
      <c r="J19" s="103"/>
      <c r="K19" s="103">
        <v>34650</v>
      </c>
      <c r="L19" s="103">
        <f>K19-M19</f>
        <v>24650</v>
      </c>
      <c r="M19" s="103">
        <v>10000</v>
      </c>
      <c r="N19" s="103"/>
      <c r="O19" s="103"/>
    </row>
    <row r="20" spans="1:15" s="106" customFormat="1" ht="33.75" customHeight="1">
      <c r="A20" s="101">
        <f t="shared" si="1"/>
        <v>9</v>
      </c>
      <c r="B20" s="102" t="s">
        <v>151</v>
      </c>
      <c r="C20" s="107">
        <f t="shared" si="2"/>
        <v>30000</v>
      </c>
      <c r="D20" s="103"/>
      <c r="E20" s="103"/>
      <c r="F20" s="104"/>
      <c r="G20" s="108"/>
      <c r="H20" s="103"/>
      <c r="I20" s="103"/>
      <c r="J20" s="103"/>
      <c r="K20" s="103">
        <v>30000</v>
      </c>
      <c r="L20" s="103">
        <f>K20</f>
        <v>30000</v>
      </c>
      <c r="M20" s="103"/>
      <c r="N20" s="103"/>
      <c r="O20" s="103"/>
    </row>
    <row r="21" spans="1:15" s="105" customFormat="1" ht="33.75" customHeight="1">
      <c r="A21" s="101">
        <f t="shared" si="1"/>
        <v>10</v>
      </c>
      <c r="B21" s="102" t="s">
        <v>158</v>
      </c>
      <c r="C21" s="103">
        <f t="shared" si="2"/>
        <v>21013</v>
      </c>
      <c r="D21" s="103"/>
      <c r="E21" s="103"/>
      <c r="F21" s="104"/>
      <c r="G21" s="103"/>
      <c r="H21" s="103"/>
      <c r="I21" s="103"/>
      <c r="J21" s="103"/>
      <c r="K21" s="103">
        <v>21013</v>
      </c>
      <c r="L21" s="103">
        <f>K21</f>
        <v>21013</v>
      </c>
      <c r="M21" s="103"/>
      <c r="N21" s="103"/>
      <c r="O21" s="103"/>
    </row>
    <row r="22" spans="1:15" s="106" customFormat="1" ht="22.5" customHeight="1">
      <c r="A22" s="101">
        <f t="shared" si="1"/>
        <v>11</v>
      </c>
      <c r="B22" s="102" t="s">
        <v>330</v>
      </c>
      <c r="C22" s="103">
        <f t="shared" si="2"/>
        <v>47920</v>
      </c>
      <c r="D22" s="103"/>
      <c r="E22" s="103"/>
      <c r="F22" s="104"/>
      <c r="G22" s="103">
        <v>3000</v>
      </c>
      <c r="H22" s="103"/>
      <c r="I22" s="103"/>
      <c r="J22" s="103"/>
      <c r="K22" s="103">
        <v>43000</v>
      </c>
      <c r="L22" s="103"/>
      <c r="M22" s="103"/>
      <c r="N22" s="103">
        <v>1920</v>
      </c>
      <c r="O22" s="103"/>
    </row>
    <row r="23" spans="1:15" s="106" customFormat="1" ht="22.5" customHeight="1">
      <c r="A23" s="101">
        <f t="shared" si="1"/>
        <v>12</v>
      </c>
      <c r="B23" s="102" t="s">
        <v>57</v>
      </c>
      <c r="C23" s="103">
        <f t="shared" si="2"/>
        <v>38366</v>
      </c>
      <c r="D23" s="103"/>
      <c r="E23" s="103"/>
      <c r="F23" s="104">
        <v>14988</v>
      </c>
      <c r="G23" s="103"/>
      <c r="H23" s="103"/>
      <c r="I23" s="103"/>
      <c r="J23" s="103">
        <v>23378</v>
      </c>
      <c r="K23" s="103"/>
      <c r="L23" s="103"/>
      <c r="M23" s="103"/>
      <c r="N23" s="103"/>
      <c r="O23" s="103"/>
    </row>
    <row r="24" spans="1:15" s="106" customFormat="1" ht="22.5" customHeight="1">
      <c r="A24" s="101">
        <f t="shared" si="1"/>
        <v>13</v>
      </c>
      <c r="B24" s="102" t="s">
        <v>299</v>
      </c>
      <c r="C24" s="103">
        <f t="shared" si="2"/>
        <v>684311</v>
      </c>
      <c r="D24" s="103"/>
      <c r="E24" s="103"/>
      <c r="F24" s="104"/>
      <c r="G24" s="103"/>
      <c r="H24" s="103"/>
      <c r="I24" s="103"/>
      <c r="J24" s="103"/>
      <c r="K24" s="103">
        <v>684311</v>
      </c>
      <c r="L24" s="103">
        <f>K24</f>
        <v>684311</v>
      </c>
      <c r="M24" s="103"/>
      <c r="N24" s="103"/>
      <c r="O24" s="103"/>
    </row>
    <row r="25" spans="1:256" s="110" customFormat="1" ht="39" customHeight="1">
      <c r="A25" s="101">
        <f t="shared" si="1"/>
        <v>14</v>
      </c>
      <c r="B25" s="102" t="s">
        <v>302</v>
      </c>
      <c r="C25" s="103">
        <f t="shared" si="2"/>
        <v>1087600</v>
      </c>
      <c r="D25" s="104"/>
      <c r="E25" s="104"/>
      <c r="F25" s="104"/>
      <c r="G25" s="104"/>
      <c r="H25" s="104"/>
      <c r="I25" s="104"/>
      <c r="J25" s="104"/>
      <c r="K25" s="104">
        <v>1087600</v>
      </c>
      <c r="L25" s="104">
        <f>K25</f>
        <v>1087600</v>
      </c>
      <c r="M25" s="104"/>
      <c r="N25" s="104"/>
      <c r="O25" s="104"/>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6" spans="1:256" s="110" customFormat="1" ht="22.5" customHeight="1">
      <c r="A26" s="101">
        <f t="shared" si="1"/>
        <v>15</v>
      </c>
      <c r="B26" s="102" t="s">
        <v>312</v>
      </c>
      <c r="C26" s="103">
        <f t="shared" si="2"/>
        <v>9054</v>
      </c>
      <c r="D26" s="107"/>
      <c r="E26" s="107"/>
      <c r="F26" s="104"/>
      <c r="G26" s="107"/>
      <c r="H26" s="107"/>
      <c r="I26" s="107"/>
      <c r="J26" s="107"/>
      <c r="K26" s="107">
        <v>9054</v>
      </c>
      <c r="L26" s="107"/>
      <c r="M26" s="107"/>
      <c r="N26" s="107"/>
      <c r="O26" s="107"/>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row>
    <row r="27" spans="1:15" s="105" customFormat="1" ht="22.5" customHeight="1">
      <c r="A27" s="101">
        <f t="shared" si="1"/>
        <v>16</v>
      </c>
      <c r="B27" s="102" t="s">
        <v>314</v>
      </c>
      <c r="C27" s="103">
        <f t="shared" si="2"/>
        <v>10600</v>
      </c>
      <c r="D27" s="107"/>
      <c r="E27" s="103"/>
      <c r="F27" s="104"/>
      <c r="G27" s="103"/>
      <c r="H27" s="103"/>
      <c r="I27" s="103"/>
      <c r="J27" s="103"/>
      <c r="K27" s="103">
        <v>10000</v>
      </c>
      <c r="L27" s="103"/>
      <c r="M27" s="103"/>
      <c r="N27" s="103">
        <v>600</v>
      </c>
      <c r="O27" s="103"/>
    </row>
    <row r="28" spans="1:15" s="105" customFormat="1" ht="22.5" customHeight="1">
      <c r="A28" s="101">
        <f t="shared" si="1"/>
        <v>17</v>
      </c>
      <c r="B28" s="102" t="s">
        <v>535</v>
      </c>
      <c r="C28" s="103">
        <f t="shared" si="2"/>
        <v>50000</v>
      </c>
      <c r="D28" s="107"/>
      <c r="E28" s="103"/>
      <c r="F28" s="104"/>
      <c r="G28" s="103"/>
      <c r="H28" s="103"/>
      <c r="I28" s="103"/>
      <c r="J28" s="103"/>
      <c r="K28" s="103">
        <v>50000</v>
      </c>
      <c r="L28" s="103"/>
      <c r="M28" s="103"/>
      <c r="N28" s="103"/>
      <c r="O28" s="103"/>
    </row>
    <row r="29" spans="1:15" s="105" customFormat="1" ht="22.5" customHeight="1">
      <c r="A29" s="101">
        <f t="shared" si="1"/>
        <v>18</v>
      </c>
      <c r="B29" s="102" t="s">
        <v>316</v>
      </c>
      <c r="C29" s="103">
        <f t="shared" si="2"/>
        <v>30000</v>
      </c>
      <c r="D29" s="107"/>
      <c r="E29" s="103"/>
      <c r="F29" s="104"/>
      <c r="G29" s="103"/>
      <c r="H29" s="103"/>
      <c r="I29" s="103"/>
      <c r="J29" s="103"/>
      <c r="K29" s="103">
        <v>30000</v>
      </c>
      <c r="L29" s="103"/>
      <c r="M29" s="103"/>
      <c r="N29" s="103"/>
      <c r="O29" s="103"/>
    </row>
    <row r="30" spans="1:15" s="106" customFormat="1" ht="22.5" customHeight="1">
      <c r="A30" s="101">
        <f t="shared" si="1"/>
        <v>19</v>
      </c>
      <c r="B30" s="102" t="s">
        <v>320</v>
      </c>
      <c r="C30" s="103">
        <f t="shared" si="2"/>
        <v>500</v>
      </c>
      <c r="D30" s="103"/>
      <c r="E30" s="103"/>
      <c r="F30" s="104"/>
      <c r="G30" s="103"/>
      <c r="H30" s="103"/>
      <c r="I30" s="103"/>
      <c r="J30" s="103"/>
      <c r="K30" s="103">
        <v>500</v>
      </c>
      <c r="L30" s="103"/>
      <c r="M30" s="103"/>
      <c r="N30" s="103"/>
      <c r="O30" s="103"/>
    </row>
    <row r="31" spans="1:15" s="105" customFormat="1" ht="22.5" customHeight="1">
      <c r="A31" s="101">
        <f t="shared" si="1"/>
        <v>20</v>
      </c>
      <c r="B31" s="102" t="s">
        <v>295</v>
      </c>
      <c r="C31" s="103">
        <f t="shared" si="2"/>
        <v>7665</v>
      </c>
      <c r="D31" s="103"/>
      <c r="E31" s="103">
        <v>7665</v>
      </c>
      <c r="F31" s="104"/>
      <c r="G31" s="103"/>
      <c r="H31" s="103"/>
      <c r="I31" s="103"/>
      <c r="J31" s="103"/>
      <c r="K31" s="103"/>
      <c r="L31" s="103"/>
      <c r="M31" s="103"/>
      <c r="N31" s="103"/>
      <c r="O31" s="103"/>
    </row>
    <row r="32" spans="1:15" s="106" customFormat="1" ht="22.5" customHeight="1">
      <c r="A32" s="101">
        <f t="shared" si="1"/>
        <v>21</v>
      </c>
      <c r="B32" s="102" t="s">
        <v>533</v>
      </c>
      <c r="C32" s="103">
        <f t="shared" si="2"/>
        <v>57864</v>
      </c>
      <c r="D32" s="103"/>
      <c r="E32" s="103">
        <v>50000</v>
      </c>
      <c r="F32" s="104"/>
      <c r="G32" s="103"/>
      <c r="H32" s="103"/>
      <c r="I32" s="103"/>
      <c r="J32" s="103"/>
      <c r="K32" s="103"/>
      <c r="L32" s="103"/>
      <c r="M32" s="103"/>
      <c r="N32" s="103">
        <v>7864</v>
      </c>
      <c r="O32" s="103"/>
    </row>
    <row r="33" spans="1:15" s="105" customFormat="1" ht="22.5" customHeight="1">
      <c r="A33" s="101">
        <f t="shared" si="1"/>
        <v>22</v>
      </c>
      <c r="B33" s="102" t="s">
        <v>337</v>
      </c>
      <c r="C33" s="103">
        <f t="shared" si="2"/>
        <v>90000</v>
      </c>
      <c r="D33" s="103"/>
      <c r="E33" s="103"/>
      <c r="F33" s="104"/>
      <c r="G33" s="103"/>
      <c r="H33" s="103"/>
      <c r="I33" s="103"/>
      <c r="J33" s="103"/>
      <c r="K33" s="103"/>
      <c r="L33" s="103"/>
      <c r="M33" s="103"/>
      <c r="N33" s="103"/>
      <c r="O33" s="103">
        <v>90000</v>
      </c>
    </row>
    <row r="34" spans="1:15" s="105" customFormat="1" ht="22.5" customHeight="1">
      <c r="A34" s="101">
        <f t="shared" si="1"/>
        <v>23</v>
      </c>
      <c r="B34" s="102" t="s">
        <v>534</v>
      </c>
      <c r="C34" s="103">
        <f t="shared" si="2"/>
        <v>421500</v>
      </c>
      <c r="D34" s="103"/>
      <c r="E34" s="103"/>
      <c r="F34" s="104">
        <v>187000</v>
      </c>
      <c r="G34" s="103"/>
      <c r="H34" s="103"/>
      <c r="I34" s="103"/>
      <c r="J34" s="103"/>
      <c r="K34" s="103">
        <f>'58,1'!T111+'58,1'!T112+'58,1'!T113+'58,1'!T114</f>
        <v>214500</v>
      </c>
      <c r="L34" s="103"/>
      <c r="M34" s="103"/>
      <c r="N34" s="103">
        <v>20000</v>
      </c>
      <c r="O34" s="103"/>
    </row>
    <row r="35" spans="2:15" s="87" customFormat="1" ht="12.75">
      <c r="B35" s="89"/>
      <c r="C35" s="85"/>
      <c r="D35" s="85"/>
      <c r="E35" s="85"/>
      <c r="F35" s="85"/>
      <c r="G35" s="85"/>
      <c r="H35" s="85"/>
      <c r="I35" s="85"/>
      <c r="J35" s="85"/>
      <c r="K35" s="85"/>
      <c r="L35" s="85"/>
      <c r="M35" s="85"/>
      <c r="N35" s="85"/>
      <c r="O35" s="85"/>
    </row>
    <row r="36" spans="2:15" s="87" customFormat="1" ht="12.75">
      <c r="B36" s="89"/>
      <c r="C36" s="85"/>
      <c r="D36" s="85"/>
      <c r="E36" s="85"/>
      <c r="F36" s="85"/>
      <c r="G36" s="85"/>
      <c r="H36" s="85"/>
      <c r="I36" s="85"/>
      <c r="J36" s="85"/>
      <c r="K36" s="85"/>
      <c r="L36" s="85"/>
      <c r="M36" s="85"/>
      <c r="N36" s="85"/>
      <c r="O36" s="85"/>
    </row>
    <row r="37" spans="2:15" s="87" customFormat="1" ht="12.75">
      <c r="B37" s="89"/>
      <c r="C37" s="85"/>
      <c r="D37" s="85"/>
      <c r="E37" s="85"/>
      <c r="F37" s="85"/>
      <c r="G37" s="85"/>
      <c r="H37" s="85"/>
      <c r="I37" s="85"/>
      <c r="J37" s="85"/>
      <c r="K37" s="85"/>
      <c r="L37" s="85"/>
      <c r="M37" s="85"/>
      <c r="N37" s="85"/>
      <c r="O37" s="85"/>
    </row>
    <row r="38" spans="2:15" s="87" customFormat="1" ht="12.75">
      <c r="B38" s="89"/>
      <c r="C38" s="85"/>
      <c r="D38" s="85"/>
      <c r="E38" s="85"/>
      <c r="F38" s="85"/>
      <c r="G38" s="85"/>
      <c r="H38" s="85"/>
      <c r="I38" s="85"/>
      <c r="J38" s="85"/>
      <c r="K38" s="85"/>
      <c r="L38" s="85"/>
      <c r="M38" s="85"/>
      <c r="N38" s="85"/>
      <c r="O38" s="85"/>
    </row>
    <row r="39" spans="2:15" s="87" customFormat="1" ht="12.75">
      <c r="B39" s="89"/>
      <c r="C39" s="85"/>
      <c r="D39" s="85"/>
      <c r="E39" s="85"/>
      <c r="F39" s="85"/>
      <c r="G39" s="85"/>
      <c r="H39" s="85"/>
      <c r="I39" s="85"/>
      <c r="J39" s="85"/>
      <c r="K39" s="85"/>
      <c r="L39" s="85"/>
      <c r="M39" s="85"/>
      <c r="N39" s="85"/>
      <c r="O39" s="85"/>
    </row>
    <row r="40" spans="2:15" s="87" customFormat="1" ht="12.75">
      <c r="B40" s="89"/>
      <c r="C40" s="85"/>
      <c r="D40" s="85"/>
      <c r="E40" s="85"/>
      <c r="F40" s="85"/>
      <c r="G40" s="85"/>
      <c r="H40" s="85"/>
      <c r="I40" s="85"/>
      <c r="J40" s="85"/>
      <c r="K40" s="85"/>
      <c r="L40" s="85"/>
      <c r="M40" s="85"/>
      <c r="N40" s="85"/>
      <c r="O40" s="85"/>
    </row>
    <row r="41" spans="2:15" s="87" customFormat="1" ht="12.75">
      <c r="B41" s="89"/>
      <c r="C41" s="85"/>
      <c r="D41" s="85"/>
      <c r="E41" s="85"/>
      <c r="F41" s="85"/>
      <c r="G41" s="85"/>
      <c r="H41" s="85"/>
      <c r="I41" s="85"/>
      <c r="J41" s="85"/>
      <c r="K41" s="85"/>
      <c r="L41" s="85"/>
      <c r="M41" s="85"/>
      <c r="N41" s="85"/>
      <c r="O41" s="85"/>
    </row>
    <row r="42" spans="2:15" s="87" customFormat="1" ht="12.75">
      <c r="B42" s="89"/>
      <c r="C42" s="85"/>
      <c r="D42" s="85"/>
      <c r="E42" s="85"/>
      <c r="F42" s="85"/>
      <c r="G42" s="85"/>
      <c r="H42" s="85"/>
      <c r="I42" s="85"/>
      <c r="J42" s="85"/>
      <c r="K42" s="85"/>
      <c r="L42" s="85"/>
      <c r="M42" s="85"/>
      <c r="N42" s="85"/>
      <c r="O42" s="85"/>
    </row>
    <row r="43" spans="2:15" s="87" customFormat="1" ht="12.75">
      <c r="B43" s="89"/>
      <c r="C43" s="85"/>
      <c r="D43" s="85"/>
      <c r="E43" s="85"/>
      <c r="F43" s="85"/>
      <c r="G43" s="85"/>
      <c r="H43" s="85"/>
      <c r="I43" s="85"/>
      <c r="J43" s="85"/>
      <c r="K43" s="85"/>
      <c r="L43" s="85"/>
      <c r="M43" s="85"/>
      <c r="N43" s="85"/>
      <c r="O43" s="85"/>
    </row>
    <row r="44" spans="2:15" s="87" customFormat="1" ht="12.75">
      <c r="B44" s="89"/>
      <c r="C44" s="85"/>
      <c r="D44" s="85"/>
      <c r="E44" s="85"/>
      <c r="F44" s="85"/>
      <c r="G44" s="85"/>
      <c r="H44" s="85"/>
      <c r="I44" s="85"/>
      <c r="J44" s="85"/>
      <c r="K44" s="85"/>
      <c r="L44" s="85"/>
      <c r="M44" s="85"/>
      <c r="N44" s="85"/>
      <c r="O44" s="85"/>
    </row>
    <row r="45" spans="2:15" s="87" customFormat="1" ht="12.75">
      <c r="B45" s="89"/>
      <c r="C45" s="85"/>
      <c r="D45" s="85"/>
      <c r="E45" s="85"/>
      <c r="F45" s="85"/>
      <c r="G45" s="85"/>
      <c r="H45" s="85"/>
      <c r="I45" s="85"/>
      <c r="J45" s="85"/>
      <c r="K45" s="85"/>
      <c r="L45" s="85"/>
      <c r="M45" s="85"/>
      <c r="N45" s="85"/>
      <c r="O45" s="85"/>
    </row>
    <row r="46" spans="2:15" s="87" customFormat="1" ht="12.75">
      <c r="B46" s="89"/>
      <c r="C46" s="85"/>
      <c r="D46" s="85"/>
      <c r="E46" s="85"/>
      <c r="F46" s="85"/>
      <c r="G46" s="85"/>
      <c r="H46" s="85"/>
      <c r="I46" s="85"/>
      <c r="J46" s="85"/>
      <c r="K46" s="85"/>
      <c r="L46" s="85"/>
      <c r="M46" s="85"/>
      <c r="N46" s="85"/>
      <c r="O46" s="85"/>
    </row>
    <row r="47" spans="2:15" s="87" customFormat="1" ht="12.75">
      <c r="B47" s="89"/>
      <c r="C47" s="85"/>
      <c r="D47" s="85"/>
      <c r="E47" s="85"/>
      <c r="F47" s="85"/>
      <c r="G47" s="85"/>
      <c r="H47" s="85"/>
      <c r="I47" s="85"/>
      <c r="J47" s="85"/>
      <c r="K47" s="85"/>
      <c r="L47" s="85"/>
      <c r="M47" s="85"/>
      <c r="N47" s="85"/>
      <c r="O47" s="85"/>
    </row>
    <row r="48" spans="2:15" s="87" customFormat="1" ht="12.75">
      <c r="B48" s="89"/>
      <c r="C48" s="85"/>
      <c r="D48" s="85"/>
      <c r="E48" s="85"/>
      <c r="F48" s="85"/>
      <c r="G48" s="85"/>
      <c r="H48" s="85"/>
      <c r="I48" s="85"/>
      <c r="J48" s="85"/>
      <c r="K48" s="85"/>
      <c r="L48" s="85"/>
      <c r="M48" s="85"/>
      <c r="N48" s="85"/>
      <c r="O48" s="85"/>
    </row>
    <row r="49" spans="2:15" s="87" customFormat="1" ht="12.75">
      <c r="B49" s="89"/>
      <c r="C49" s="85"/>
      <c r="D49" s="85"/>
      <c r="E49" s="85"/>
      <c r="F49" s="85"/>
      <c r="G49" s="85"/>
      <c r="H49" s="85"/>
      <c r="I49" s="85"/>
      <c r="J49" s="85"/>
      <c r="K49" s="85"/>
      <c r="L49" s="85"/>
      <c r="M49" s="85"/>
      <c r="N49" s="85"/>
      <c r="O49" s="85"/>
    </row>
    <row r="50" spans="2:15" s="87" customFormat="1" ht="12.75">
      <c r="B50" s="89"/>
      <c r="C50" s="85"/>
      <c r="D50" s="85"/>
      <c r="E50" s="85"/>
      <c r="F50" s="85"/>
      <c r="G50" s="85"/>
      <c r="H50" s="85"/>
      <c r="I50" s="85"/>
      <c r="J50" s="85"/>
      <c r="K50" s="85"/>
      <c r="L50" s="85"/>
      <c r="M50" s="85"/>
      <c r="N50" s="85"/>
      <c r="O50" s="85"/>
    </row>
    <row r="51" spans="2:15" s="87" customFormat="1" ht="12.75">
      <c r="B51" s="89"/>
      <c r="C51" s="85"/>
      <c r="D51" s="85"/>
      <c r="E51" s="85"/>
      <c r="F51" s="85"/>
      <c r="G51" s="85"/>
      <c r="H51" s="85"/>
      <c r="I51" s="85"/>
      <c r="J51" s="85"/>
      <c r="K51" s="85"/>
      <c r="L51" s="85"/>
      <c r="M51" s="85"/>
      <c r="N51" s="85"/>
      <c r="O51" s="85"/>
    </row>
    <row r="52" spans="2:15" s="87" customFormat="1" ht="12.75">
      <c r="B52" s="89"/>
      <c r="C52" s="85"/>
      <c r="D52" s="85"/>
      <c r="E52" s="85"/>
      <c r="F52" s="85"/>
      <c r="G52" s="85"/>
      <c r="H52" s="85"/>
      <c r="I52" s="85"/>
      <c r="J52" s="85"/>
      <c r="K52" s="85"/>
      <c r="L52" s="85"/>
      <c r="M52" s="85"/>
      <c r="N52" s="85"/>
      <c r="O52" s="85"/>
    </row>
    <row r="53" spans="2:15" s="87" customFormat="1" ht="12.75">
      <c r="B53" s="89"/>
      <c r="C53" s="85"/>
      <c r="D53" s="85"/>
      <c r="E53" s="85"/>
      <c r="F53" s="85"/>
      <c r="G53" s="85"/>
      <c r="H53" s="85"/>
      <c r="I53" s="85"/>
      <c r="J53" s="85"/>
      <c r="K53" s="85"/>
      <c r="L53" s="85"/>
      <c r="M53" s="85"/>
      <c r="N53" s="85"/>
      <c r="O53" s="85"/>
    </row>
    <row r="54" spans="2:15" s="87" customFormat="1" ht="12.75">
      <c r="B54" s="89"/>
      <c r="C54" s="85"/>
      <c r="D54" s="85"/>
      <c r="E54" s="85"/>
      <c r="F54" s="85"/>
      <c r="G54" s="85"/>
      <c r="H54" s="85"/>
      <c r="I54" s="85"/>
      <c r="J54" s="85"/>
      <c r="K54" s="85"/>
      <c r="L54" s="85"/>
      <c r="M54" s="85"/>
      <c r="N54" s="85"/>
      <c r="O54" s="85"/>
    </row>
    <row r="55" spans="2:15" s="87" customFormat="1" ht="12.75">
      <c r="B55" s="89"/>
      <c r="C55" s="85"/>
      <c r="D55" s="85"/>
      <c r="E55" s="85"/>
      <c r="F55" s="85"/>
      <c r="G55" s="85"/>
      <c r="H55" s="85"/>
      <c r="I55" s="85"/>
      <c r="J55" s="85"/>
      <c r="K55" s="85"/>
      <c r="L55" s="85"/>
      <c r="M55" s="85"/>
      <c r="N55" s="85"/>
      <c r="O55" s="85"/>
    </row>
    <row r="56" spans="2:15" s="87" customFormat="1" ht="12.75">
      <c r="B56" s="89"/>
      <c r="C56" s="85"/>
      <c r="D56" s="85"/>
      <c r="E56" s="85"/>
      <c r="F56" s="85"/>
      <c r="G56" s="85"/>
      <c r="H56" s="85"/>
      <c r="I56" s="85"/>
      <c r="J56" s="85"/>
      <c r="K56" s="85"/>
      <c r="L56" s="85"/>
      <c r="M56" s="85"/>
      <c r="N56" s="85"/>
      <c r="O56" s="85"/>
    </row>
    <row r="57" spans="2:15" s="87" customFormat="1" ht="12.75">
      <c r="B57" s="89"/>
      <c r="C57" s="85"/>
      <c r="D57" s="85"/>
      <c r="E57" s="85"/>
      <c r="F57" s="85"/>
      <c r="G57" s="85"/>
      <c r="H57" s="85"/>
      <c r="I57" s="85"/>
      <c r="J57" s="85"/>
      <c r="K57" s="85"/>
      <c r="L57" s="85"/>
      <c r="M57" s="85"/>
      <c r="N57" s="85"/>
      <c r="O57" s="85"/>
    </row>
    <row r="58" spans="2:15" s="87" customFormat="1" ht="12.75">
      <c r="B58" s="89"/>
      <c r="C58" s="85"/>
      <c r="D58" s="85"/>
      <c r="E58" s="85"/>
      <c r="F58" s="85"/>
      <c r="G58" s="85"/>
      <c r="H58" s="85"/>
      <c r="I58" s="85"/>
      <c r="J58" s="85"/>
      <c r="K58" s="85"/>
      <c r="L58" s="85"/>
      <c r="M58" s="85"/>
      <c r="N58" s="85"/>
      <c r="O58" s="85"/>
    </row>
    <row r="59" spans="2:15" s="87" customFormat="1" ht="12.75">
      <c r="B59" s="89"/>
      <c r="C59" s="85"/>
      <c r="D59" s="85"/>
      <c r="E59" s="85"/>
      <c r="F59" s="85"/>
      <c r="G59" s="85"/>
      <c r="H59" s="85"/>
      <c r="I59" s="85"/>
      <c r="J59" s="85"/>
      <c r="K59" s="85"/>
      <c r="L59" s="85"/>
      <c r="M59" s="85"/>
      <c r="N59" s="85"/>
      <c r="O59" s="85"/>
    </row>
    <row r="60" spans="2:15" s="87" customFormat="1" ht="12.75">
      <c r="B60" s="89"/>
      <c r="C60" s="85"/>
      <c r="D60" s="85"/>
      <c r="E60" s="85"/>
      <c r="F60" s="85"/>
      <c r="G60" s="85"/>
      <c r="H60" s="85"/>
      <c r="I60" s="85"/>
      <c r="J60" s="85"/>
      <c r="K60" s="85"/>
      <c r="L60" s="85"/>
      <c r="M60" s="85"/>
      <c r="N60" s="85"/>
      <c r="O60" s="85"/>
    </row>
    <row r="61" spans="2:15" s="87" customFormat="1" ht="12.75">
      <c r="B61" s="89"/>
      <c r="C61" s="85"/>
      <c r="D61" s="85"/>
      <c r="E61" s="85"/>
      <c r="F61" s="85"/>
      <c r="G61" s="85"/>
      <c r="H61" s="85"/>
      <c r="I61" s="85"/>
      <c r="J61" s="85"/>
      <c r="K61" s="85"/>
      <c r="L61" s="85"/>
      <c r="M61" s="85"/>
      <c r="N61" s="85"/>
      <c r="O61" s="85"/>
    </row>
    <row r="62" spans="2:15" s="87" customFormat="1" ht="12.75">
      <c r="B62" s="89"/>
      <c r="C62" s="85"/>
      <c r="D62" s="85"/>
      <c r="E62" s="85"/>
      <c r="F62" s="85"/>
      <c r="G62" s="85"/>
      <c r="H62" s="85"/>
      <c r="I62" s="85"/>
      <c r="J62" s="85"/>
      <c r="K62" s="85"/>
      <c r="L62" s="85"/>
      <c r="M62" s="85"/>
      <c r="N62" s="85"/>
      <c r="O62" s="85"/>
    </row>
    <row r="63" spans="2:15" s="87" customFormat="1" ht="12.75">
      <c r="B63" s="89"/>
      <c r="C63" s="85"/>
      <c r="D63" s="85"/>
      <c r="E63" s="85"/>
      <c r="F63" s="85"/>
      <c r="G63" s="85"/>
      <c r="H63" s="85"/>
      <c r="I63" s="85"/>
      <c r="J63" s="85"/>
      <c r="K63" s="85"/>
      <c r="L63" s="85"/>
      <c r="M63" s="85"/>
      <c r="N63" s="85"/>
      <c r="O63" s="85"/>
    </row>
    <row r="64" spans="2:15" s="87" customFormat="1" ht="12.75">
      <c r="B64" s="89"/>
      <c r="C64" s="85"/>
      <c r="D64" s="85"/>
      <c r="E64" s="85"/>
      <c r="F64" s="85"/>
      <c r="G64" s="85"/>
      <c r="H64" s="85"/>
      <c r="I64" s="85"/>
      <c r="J64" s="85"/>
      <c r="K64" s="85"/>
      <c r="L64" s="85"/>
      <c r="M64" s="85"/>
      <c r="N64" s="85"/>
      <c r="O64" s="85"/>
    </row>
  </sheetData>
  <sheetProtection/>
  <mergeCells count="21">
    <mergeCell ref="J8:J9"/>
    <mergeCell ref="K8:K9"/>
    <mergeCell ref="N8:N9"/>
    <mergeCell ref="O8:O9"/>
    <mergeCell ref="A7:A9"/>
    <mergeCell ref="B7:B9"/>
    <mergeCell ref="C7:C9"/>
    <mergeCell ref="D7:O7"/>
    <mergeCell ref="L8:M8"/>
    <mergeCell ref="D8:D9"/>
    <mergeCell ref="E8:E9"/>
    <mergeCell ref="F8:F9"/>
    <mergeCell ref="G8:G9"/>
    <mergeCell ref="H8:H9"/>
    <mergeCell ref="I8:I9"/>
    <mergeCell ref="M6:O6"/>
    <mergeCell ref="A1:B1"/>
    <mergeCell ref="A3:O3"/>
    <mergeCell ref="A4:O4"/>
    <mergeCell ref="A5:O5"/>
    <mergeCell ref="L1:O1"/>
  </mergeCells>
  <printOptions/>
  <pageMargins left="0.7480314960629921" right="0.35433070866141736" top="0.7480314960629921" bottom="0.5118110236220472" header="0.31496062992125984" footer="0.31496062992125984"/>
  <pageSetup fitToHeight="0"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rgb="FFFFFF00"/>
  </sheetPr>
  <dimension ref="A1:P67"/>
  <sheetViews>
    <sheetView showZeros="0" zoomScale="85" zoomScaleNormal="85" zoomScalePageLayoutView="0" workbookViewId="0" topLeftCell="A1">
      <selection activeCell="H24" sqref="H24"/>
    </sheetView>
  </sheetViews>
  <sheetFormatPr defaultColWidth="9.140625" defaultRowHeight="12.75"/>
  <cols>
    <col min="1" max="1" width="6.57421875" style="8" customWidth="1"/>
    <col min="2" max="2" width="43.7109375" style="120" customWidth="1"/>
    <col min="3" max="3" width="8.8515625" style="1" customWidth="1"/>
    <col min="4" max="5" width="8.421875" style="1" customWidth="1"/>
    <col min="6" max="7" width="7.28125" style="1" customWidth="1"/>
    <col min="8" max="8" width="9.140625" style="1" customWidth="1"/>
    <col min="9" max="9" width="6.140625" style="1" customWidth="1"/>
    <col min="10" max="10" width="8.00390625" style="1" customWidth="1"/>
    <col min="11" max="12" width="8.57421875" style="1" customWidth="1"/>
    <col min="13" max="13" width="11.28125" style="1" customWidth="1"/>
    <col min="14" max="14" width="12.7109375" style="1" customWidth="1"/>
    <col min="15" max="15" width="8.00390625" style="1" customWidth="1"/>
    <col min="16" max="29" width="9.140625" style="118" customWidth="1"/>
    <col min="30" max="16384" width="9.140625" style="118" customWidth="1"/>
  </cols>
  <sheetData>
    <row r="1" spans="1:15" ht="15.75">
      <c r="A1" s="558" t="s">
        <v>418</v>
      </c>
      <c r="B1" s="558"/>
      <c r="M1" s="559" t="s">
        <v>423</v>
      </c>
      <c r="N1" s="559"/>
      <c r="O1" s="559"/>
    </row>
    <row r="3" spans="1:15" ht="21">
      <c r="A3" s="549" t="s">
        <v>424</v>
      </c>
      <c r="B3" s="581"/>
      <c r="C3" s="581"/>
      <c r="D3" s="581"/>
      <c r="E3" s="581"/>
      <c r="F3" s="581"/>
      <c r="G3" s="581"/>
      <c r="H3" s="581"/>
      <c r="I3" s="581"/>
      <c r="J3" s="581"/>
      <c r="K3" s="581"/>
      <c r="L3" s="581"/>
      <c r="M3" s="581"/>
      <c r="N3" s="581"/>
      <c r="O3" s="581"/>
    </row>
    <row r="4" spans="1:15" ht="19.5" customHeight="1">
      <c r="A4" s="549" t="s">
        <v>807</v>
      </c>
      <c r="B4" s="549"/>
      <c r="C4" s="549"/>
      <c r="D4" s="549"/>
      <c r="E4" s="549"/>
      <c r="F4" s="549"/>
      <c r="G4" s="549"/>
      <c r="H4" s="549"/>
      <c r="I4" s="549"/>
      <c r="J4" s="549"/>
      <c r="K4" s="549"/>
      <c r="L4" s="549"/>
      <c r="M4" s="549"/>
      <c r="N4" s="549"/>
      <c r="O4" s="549"/>
    </row>
    <row r="5" spans="1:15" ht="21">
      <c r="A5" s="555" t="s">
        <v>181</v>
      </c>
      <c r="B5" s="561"/>
      <c r="C5" s="561"/>
      <c r="D5" s="561"/>
      <c r="E5" s="561"/>
      <c r="F5" s="561"/>
      <c r="G5" s="561"/>
      <c r="H5" s="561"/>
      <c r="I5" s="561"/>
      <c r="J5" s="561"/>
      <c r="K5" s="561"/>
      <c r="L5" s="561"/>
      <c r="M5" s="561"/>
      <c r="N5" s="561"/>
      <c r="O5" s="561"/>
    </row>
    <row r="6" spans="1:15" ht="12.75">
      <c r="A6" s="10"/>
      <c r="B6" s="119"/>
      <c r="C6" s="2"/>
      <c r="D6" s="2"/>
      <c r="E6" s="2"/>
      <c r="F6" s="2"/>
      <c r="G6" s="2"/>
      <c r="H6" s="2"/>
      <c r="I6" s="2"/>
      <c r="J6" s="2"/>
      <c r="K6" s="2"/>
      <c r="L6" s="2"/>
      <c r="M6" s="2"/>
      <c r="N6" s="2"/>
      <c r="O6" s="2"/>
    </row>
    <row r="7" spans="8:15" ht="15.75">
      <c r="H7" s="11"/>
      <c r="I7" s="11"/>
      <c r="K7" s="584" t="s">
        <v>81</v>
      </c>
      <c r="L7" s="584"/>
      <c r="M7" s="584"/>
      <c r="N7" s="584"/>
      <c r="O7" s="584"/>
    </row>
    <row r="8" spans="1:15" s="23" customFormat="1" ht="15" customHeight="1">
      <c r="A8" s="557" t="s">
        <v>3</v>
      </c>
      <c r="B8" s="563" t="s">
        <v>137</v>
      </c>
      <c r="C8" s="557" t="s">
        <v>70</v>
      </c>
      <c r="D8" s="582" t="s">
        <v>338</v>
      </c>
      <c r="E8" s="582"/>
      <c r="F8" s="582"/>
      <c r="G8" s="582"/>
      <c r="H8" s="582"/>
      <c r="I8" s="582"/>
      <c r="J8" s="582"/>
      <c r="K8" s="582"/>
      <c r="L8" s="582"/>
      <c r="M8" s="582"/>
      <c r="N8" s="582"/>
      <c r="O8" s="582"/>
    </row>
    <row r="9" spans="1:15" s="23" customFormat="1" ht="16.5" customHeight="1">
      <c r="A9" s="557" t="s">
        <v>82</v>
      </c>
      <c r="B9" s="563" t="s">
        <v>74</v>
      </c>
      <c r="C9" s="557"/>
      <c r="D9" s="557" t="s">
        <v>339</v>
      </c>
      <c r="E9" s="557" t="s">
        <v>168</v>
      </c>
      <c r="F9" s="557" t="s">
        <v>340</v>
      </c>
      <c r="G9" s="557" t="s">
        <v>341</v>
      </c>
      <c r="H9" s="557" t="s">
        <v>342</v>
      </c>
      <c r="I9" s="557" t="s">
        <v>170</v>
      </c>
      <c r="J9" s="557" t="s">
        <v>298</v>
      </c>
      <c r="K9" s="557" t="s">
        <v>165</v>
      </c>
      <c r="L9" s="582" t="s">
        <v>287</v>
      </c>
      <c r="M9" s="582"/>
      <c r="N9" s="557" t="s">
        <v>343</v>
      </c>
      <c r="O9" s="557" t="s">
        <v>344</v>
      </c>
    </row>
    <row r="10" spans="1:15" s="23" customFormat="1" ht="12">
      <c r="A10" s="557"/>
      <c r="B10" s="563"/>
      <c r="C10" s="557"/>
      <c r="D10" s="557" t="s">
        <v>86</v>
      </c>
      <c r="E10" s="557" t="s">
        <v>85</v>
      </c>
      <c r="F10" s="557" t="s">
        <v>85</v>
      </c>
      <c r="G10" s="557" t="s">
        <v>87</v>
      </c>
      <c r="H10" s="557" t="s">
        <v>85</v>
      </c>
      <c r="I10" s="557" t="s">
        <v>85</v>
      </c>
      <c r="J10" s="557"/>
      <c r="K10" s="557" t="s">
        <v>85</v>
      </c>
      <c r="L10" s="583" t="s">
        <v>288</v>
      </c>
      <c r="M10" s="583" t="s">
        <v>289</v>
      </c>
      <c r="N10" s="557" t="s">
        <v>84</v>
      </c>
      <c r="O10" s="557" t="s">
        <v>85</v>
      </c>
    </row>
    <row r="11" spans="1:15" s="23" customFormat="1" ht="12">
      <c r="A11" s="557"/>
      <c r="B11" s="563"/>
      <c r="C11" s="557"/>
      <c r="D11" s="557" t="s">
        <v>90</v>
      </c>
      <c r="E11" s="557" t="s">
        <v>92</v>
      </c>
      <c r="F11" s="557" t="s">
        <v>91</v>
      </c>
      <c r="G11" s="557" t="s">
        <v>93</v>
      </c>
      <c r="H11" s="557" t="s">
        <v>95</v>
      </c>
      <c r="I11" s="557" t="s">
        <v>94</v>
      </c>
      <c r="J11" s="557"/>
      <c r="K11" s="557" t="s">
        <v>89</v>
      </c>
      <c r="L11" s="583"/>
      <c r="M11" s="583"/>
      <c r="N11" s="557" t="s">
        <v>88</v>
      </c>
      <c r="O11" s="557" t="s">
        <v>96</v>
      </c>
    </row>
    <row r="12" spans="1:15" s="23" customFormat="1" ht="42" customHeight="1">
      <c r="A12" s="557"/>
      <c r="B12" s="563"/>
      <c r="C12" s="557"/>
      <c r="D12" s="557" t="s">
        <v>59</v>
      </c>
      <c r="E12" s="557" t="s">
        <v>60</v>
      </c>
      <c r="F12" s="557"/>
      <c r="G12" s="557" t="s">
        <v>61</v>
      </c>
      <c r="H12" s="557"/>
      <c r="I12" s="557" t="s">
        <v>62</v>
      </c>
      <c r="J12" s="557"/>
      <c r="K12" s="557" t="s">
        <v>34</v>
      </c>
      <c r="L12" s="583"/>
      <c r="M12" s="583"/>
      <c r="N12" s="557" t="s">
        <v>97</v>
      </c>
      <c r="O12" s="557" t="s">
        <v>68</v>
      </c>
    </row>
    <row r="13" spans="1:15" s="23" customFormat="1" ht="12">
      <c r="A13" s="113" t="s">
        <v>71</v>
      </c>
      <c r="B13" s="121" t="s">
        <v>72</v>
      </c>
      <c r="C13" s="113">
        <v>1</v>
      </c>
      <c r="D13" s="113">
        <v>2</v>
      </c>
      <c r="E13" s="113">
        <v>3</v>
      </c>
      <c r="F13" s="113">
        <v>4</v>
      </c>
      <c r="G13" s="113">
        <v>5</v>
      </c>
      <c r="H13" s="113">
        <v>6</v>
      </c>
      <c r="I13" s="113">
        <v>7</v>
      </c>
      <c r="J13" s="113">
        <v>8</v>
      </c>
      <c r="K13" s="113">
        <v>9</v>
      </c>
      <c r="L13" s="113">
        <v>10</v>
      </c>
      <c r="M13" s="113">
        <v>11</v>
      </c>
      <c r="N13" s="113">
        <v>12</v>
      </c>
      <c r="O13" s="113">
        <v>13</v>
      </c>
    </row>
    <row r="14" spans="1:16" s="125" customFormat="1" ht="12.75">
      <c r="A14" s="122"/>
      <c r="B14" s="123" t="s">
        <v>70</v>
      </c>
      <c r="C14" s="114">
        <v>3638284.7880063676</v>
      </c>
      <c r="D14" s="114">
        <v>824394.4875111112</v>
      </c>
      <c r="E14" s="114">
        <v>26732</v>
      </c>
      <c r="F14" s="114">
        <v>636072.63</v>
      </c>
      <c r="G14" s="114">
        <v>172936.95</v>
      </c>
      <c r="H14" s="114">
        <v>35900.85</v>
      </c>
      <c r="I14" s="114">
        <v>23811.8</v>
      </c>
      <c r="J14" s="114">
        <v>14469.828600000008</v>
      </c>
      <c r="K14" s="114">
        <v>521764.7352222222</v>
      </c>
      <c r="L14" s="114">
        <v>105396</v>
      </c>
      <c r="M14" s="114">
        <v>236493.61022222223</v>
      </c>
      <c r="N14" s="114">
        <v>963436.8460400002</v>
      </c>
      <c r="O14" s="114">
        <v>115907.15</v>
      </c>
      <c r="P14" s="124"/>
    </row>
    <row r="15" spans="1:16" s="117" customFormat="1" ht="12.75">
      <c r="A15" s="37">
        <v>1</v>
      </c>
      <c r="B15" s="38" t="s">
        <v>121</v>
      </c>
      <c r="C15" s="115">
        <v>558317.0904444444</v>
      </c>
      <c r="D15" s="115">
        <v>540</v>
      </c>
      <c r="E15" s="115">
        <v>0</v>
      </c>
      <c r="F15" s="115">
        <v>0</v>
      </c>
      <c r="G15" s="115">
        <v>0</v>
      </c>
      <c r="H15" s="115">
        <v>0</v>
      </c>
      <c r="I15" s="115">
        <v>0</v>
      </c>
      <c r="J15" s="115">
        <v>450</v>
      </c>
      <c r="K15" s="115">
        <v>236493.61022222223</v>
      </c>
      <c r="L15" s="115"/>
      <c r="M15" s="115">
        <v>236493.61022222223</v>
      </c>
      <c r="N15" s="115">
        <v>84339.87000000002</v>
      </c>
      <c r="O15" s="115">
        <v>0</v>
      </c>
      <c r="P15" s="126"/>
    </row>
    <row r="16" spans="1:15" s="117" customFormat="1" ht="12.75">
      <c r="A16" s="37">
        <v>2</v>
      </c>
      <c r="B16" s="38" t="s">
        <v>125</v>
      </c>
      <c r="C16" s="116">
        <v>48162.800943179995</v>
      </c>
      <c r="D16" s="115">
        <v>0</v>
      </c>
      <c r="E16" s="115">
        <v>0</v>
      </c>
      <c r="F16" s="115">
        <v>0</v>
      </c>
      <c r="G16" s="115">
        <v>0</v>
      </c>
      <c r="H16" s="115">
        <v>0</v>
      </c>
      <c r="I16" s="115">
        <v>0</v>
      </c>
      <c r="J16" s="115">
        <v>4200</v>
      </c>
      <c r="K16" s="115">
        <v>10990.5</v>
      </c>
      <c r="L16" s="116"/>
      <c r="M16" s="116"/>
      <c r="N16" s="115">
        <v>12540.686000000002</v>
      </c>
      <c r="O16" s="115">
        <v>0</v>
      </c>
    </row>
    <row r="17" spans="1:15" s="117" customFormat="1" ht="25.5">
      <c r="A17" s="37">
        <v>3</v>
      </c>
      <c r="B17" s="38" t="s">
        <v>541</v>
      </c>
      <c r="C17" s="116">
        <v>50655.03999999999</v>
      </c>
      <c r="D17" s="115"/>
      <c r="E17" s="115"/>
      <c r="F17" s="115"/>
      <c r="G17" s="115">
        <v>21576.2</v>
      </c>
      <c r="H17" s="115">
        <v>0</v>
      </c>
      <c r="I17" s="115">
        <v>0</v>
      </c>
      <c r="J17" s="115">
        <v>0</v>
      </c>
      <c r="K17" s="115">
        <v>974</v>
      </c>
      <c r="L17" s="116"/>
      <c r="M17" s="116"/>
      <c r="N17" s="115">
        <v>38788.109000000004</v>
      </c>
      <c r="O17" s="115">
        <v>0</v>
      </c>
    </row>
    <row r="18" spans="1:15" s="117" customFormat="1" ht="12.75">
      <c r="A18" s="37">
        <v>4</v>
      </c>
      <c r="B18" s="38" t="s">
        <v>124</v>
      </c>
      <c r="C18" s="116">
        <v>17064.18</v>
      </c>
      <c r="D18" s="115">
        <v>0</v>
      </c>
      <c r="E18" s="115">
        <v>0</v>
      </c>
      <c r="F18" s="115">
        <v>0</v>
      </c>
      <c r="G18" s="115">
        <v>0</v>
      </c>
      <c r="H18" s="115">
        <v>0</v>
      </c>
      <c r="I18" s="115">
        <v>0</v>
      </c>
      <c r="J18" s="115">
        <v>0</v>
      </c>
      <c r="K18" s="115">
        <v>8811</v>
      </c>
      <c r="L18" s="116"/>
      <c r="M18" s="116"/>
      <c r="N18" s="115">
        <v>9583.508</v>
      </c>
      <c r="O18" s="115">
        <v>0</v>
      </c>
    </row>
    <row r="19" spans="1:15" s="117" customFormat="1" ht="12.75">
      <c r="A19" s="37">
        <v>5</v>
      </c>
      <c r="B19" s="38" t="s">
        <v>120</v>
      </c>
      <c r="C19" s="116">
        <v>12525.454028</v>
      </c>
      <c r="D19" s="115">
        <v>100</v>
      </c>
      <c r="E19" s="115">
        <v>0</v>
      </c>
      <c r="F19" s="115">
        <v>0</v>
      </c>
      <c r="G19" s="115">
        <v>0</v>
      </c>
      <c r="H19" s="115">
        <v>0</v>
      </c>
      <c r="I19" s="115">
        <v>0</v>
      </c>
      <c r="J19" s="115">
        <v>0</v>
      </c>
      <c r="K19" s="115">
        <v>5142.736111111111</v>
      </c>
      <c r="L19" s="116"/>
      <c r="M19" s="116"/>
      <c r="N19" s="115">
        <v>13727.219000000001</v>
      </c>
      <c r="O19" s="115">
        <v>0</v>
      </c>
    </row>
    <row r="20" spans="1:15" s="117" customFormat="1" ht="12.75">
      <c r="A20" s="37">
        <v>6</v>
      </c>
      <c r="B20" s="38" t="s">
        <v>550</v>
      </c>
      <c r="C20" s="116">
        <v>9589.7</v>
      </c>
      <c r="D20" s="115">
        <v>130</v>
      </c>
      <c r="E20" s="115">
        <v>0</v>
      </c>
      <c r="F20" s="115">
        <v>0</v>
      </c>
      <c r="G20" s="115">
        <v>0</v>
      </c>
      <c r="H20" s="115">
        <v>0</v>
      </c>
      <c r="I20" s="115">
        <v>0</v>
      </c>
      <c r="J20" s="115">
        <v>0</v>
      </c>
      <c r="K20" s="115">
        <v>0</v>
      </c>
      <c r="L20" s="116"/>
      <c r="M20" s="116"/>
      <c r="N20" s="115">
        <v>10803.008</v>
      </c>
      <c r="O20" s="115">
        <v>0</v>
      </c>
    </row>
    <row r="21" spans="1:15" s="117" customFormat="1" ht="12.75">
      <c r="A21" s="37">
        <v>7</v>
      </c>
      <c r="B21" s="38" t="s">
        <v>80</v>
      </c>
      <c r="C21" s="116">
        <v>31857.08</v>
      </c>
      <c r="D21" s="115">
        <v>0</v>
      </c>
      <c r="E21" s="115">
        <v>26732</v>
      </c>
      <c r="F21" s="115">
        <v>0</v>
      </c>
      <c r="G21" s="115">
        <v>0</v>
      </c>
      <c r="H21" s="115">
        <v>0</v>
      </c>
      <c r="I21" s="115">
        <v>0</v>
      </c>
      <c r="J21" s="115">
        <v>0</v>
      </c>
      <c r="K21" s="115">
        <v>0</v>
      </c>
      <c r="L21" s="116"/>
      <c r="M21" s="116"/>
      <c r="N21" s="115">
        <v>6658.63</v>
      </c>
      <c r="O21" s="115">
        <v>0</v>
      </c>
    </row>
    <row r="22" spans="1:15" s="117" customFormat="1" ht="12.75">
      <c r="A22" s="37">
        <v>8</v>
      </c>
      <c r="B22" s="38" t="s">
        <v>66</v>
      </c>
      <c r="C22" s="116">
        <v>4970.06484</v>
      </c>
      <c r="D22" s="115">
        <v>0</v>
      </c>
      <c r="E22" s="115">
        <v>0</v>
      </c>
      <c r="F22" s="115">
        <v>0</v>
      </c>
      <c r="G22" s="115">
        <v>0</v>
      </c>
      <c r="H22" s="115">
        <v>0</v>
      </c>
      <c r="I22" s="115">
        <v>0</v>
      </c>
      <c r="J22" s="115">
        <v>0</v>
      </c>
      <c r="K22" s="115">
        <v>2266</v>
      </c>
      <c r="L22" s="116"/>
      <c r="M22" s="116"/>
      <c r="N22" s="115">
        <v>3581.04</v>
      </c>
      <c r="O22" s="115">
        <v>0</v>
      </c>
    </row>
    <row r="23" spans="1:15" s="117" customFormat="1" ht="12.75">
      <c r="A23" s="37">
        <v>9</v>
      </c>
      <c r="B23" s="38" t="s">
        <v>116</v>
      </c>
      <c r="C23" s="116">
        <v>90496.42284600002</v>
      </c>
      <c r="D23" s="115">
        <v>0</v>
      </c>
      <c r="E23" s="115">
        <v>0</v>
      </c>
      <c r="F23" s="115">
        <v>0</v>
      </c>
      <c r="G23" s="115">
        <v>70591.6</v>
      </c>
      <c r="H23" s="115">
        <v>0</v>
      </c>
      <c r="I23" s="115">
        <v>23811.8</v>
      </c>
      <c r="J23" s="115">
        <v>0</v>
      </c>
      <c r="K23" s="115">
        <v>0</v>
      </c>
      <c r="L23" s="116"/>
      <c r="M23" s="116"/>
      <c r="N23" s="115">
        <v>7695.120000000001</v>
      </c>
      <c r="O23" s="115">
        <v>0</v>
      </c>
    </row>
    <row r="24" spans="1:15" s="117" customFormat="1" ht="12.75">
      <c r="A24" s="37">
        <v>10</v>
      </c>
      <c r="B24" s="38" t="s">
        <v>99</v>
      </c>
      <c r="C24" s="115">
        <v>31510.296931999997</v>
      </c>
      <c r="D24" s="115">
        <v>0</v>
      </c>
      <c r="E24" s="115">
        <v>0</v>
      </c>
      <c r="F24" s="115">
        <v>0</v>
      </c>
      <c r="G24" s="115">
        <v>0</v>
      </c>
      <c r="H24" s="115">
        <v>33900.85</v>
      </c>
      <c r="I24" s="115">
        <v>0</v>
      </c>
      <c r="J24" s="115">
        <v>0</v>
      </c>
      <c r="K24" s="115">
        <v>0</v>
      </c>
      <c r="L24" s="115"/>
      <c r="M24" s="115"/>
      <c r="N24" s="115">
        <v>0</v>
      </c>
      <c r="O24" s="115">
        <v>0</v>
      </c>
    </row>
    <row r="25" spans="1:15" s="117" customFormat="1" ht="12.75">
      <c r="A25" s="37">
        <v>11</v>
      </c>
      <c r="B25" s="38" t="s">
        <v>98</v>
      </c>
      <c r="C25" s="116">
        <v>558379.2119172527</v>
      </c>
      <c r="D25" s="115">
        <v>623678.5024000001</v>
      </c>
      <c r="E25" s="115">
        <v>0</v>
      </c>
      <c r="F25" s="115">
        <v>0</v>
      </c>
      <c r="G25" s="115">
        <v>0</v>
      </c>
      <c r="H25" s="115">
        <v>0</v>
      </c>
      <c r="I25" s="115">
        <v>0</v>
      </c>
      <c r="J25" s="115">
        <v>0</v>
      </c>
      <c r="K25" s="115">
        <v>0</v>
      </c>
      <c r="L25" s="116"/>
      <c r="M25" s="116"/>
      <c r="N25" s="115">
        <v>10679.953999999998</v>
      </c>
      <c r="O25" s="115">
        <v>0</v>
      </c>
    </row>
    <row r="26" spans="1:15" s="117" customFormat="1" ht="12.75">
      <c r="A26" s="37">
        <v>12</v>
      </c>
      <c r="B26" s="38" t="s">
        <v>539</v>
      </c>
      <c r="C26" s="116">
        <v>47560.40891217261</v>
      </c>
      <c r="D26" s="115">
        <v>53718.024</v>
      </c>
      <c r="E26" s="115">
        <v>0</v>
      </c>
      <c r="F26" s="115">
        <v>0</v>
      </c>
      <c r="G26" s="115">
        <v>0</v>
      </c>
      <c r="H26" s="115">
        <v>0</v>
      </c>
      <c r="I26" s="115">
        <v>0</v>
      </c>
      <c r="J26" s="115">
        <v>0</v>
      </c>
      <c r="K26" s="115">
        <v>0</v>
      </c>
      <c r="L26" s="116"/>
      <c r="M26" s="116"/>
      <c r="N26" s="115">
        <v>0</v>
      </c>
      <c r="O26" s="115">
        <v>0</v>
      </c>
    </row>
    <row r="27" spans="1:15" s="117" customFormat="1" ht="12.75">
      <c r="A27" s="37">
        <v>13</v>
      </c>
      <c r="B27" s="38" t="s">
        <v>8</v>
      </c>
      <c r="C27" s="115">
        <v>36142.22061729782</v>
      </c>
      <c r="D27" s="115">
        <v>39526.25</v>
      </c>
      <c r="E27" s="115">
        <v>0</v>
      </c>
      <c r="F27" s="115">
        <v>0</v>
      </c>
      <c r="G27" s="115">
        <v>0</v>
      </c>
      <c r="H27" s="115">
        <v>0</v>
      </c>
      <c r="I27" s="115">
        <v>0</v>
      </c>
      <c r="J27" s="115">
        <v>0</v>
      </c>
      <c r="K27" s="115">
        <v>0</v>
      </c>
      <c r="L27" s="115"/>
      <c r="M27" s="115"/>
      <c r="N27" s="115">
        <v>0</v>
      </c>
      <c r="O27" s="115">
        <v>0</v>
      </c>
    </row>
    <row r="28" spans="1:15" s="117" customFormat="1" ht="12.75">
      <c r="A28" s="37">
        <v>14</v>
      </c>
      <c r="B28" s="38" t="s">
        <v>119</v>
      </c>
      <c r="C28" s="116">
        <v>553649.8139174</v>
      </c>
      <c r="D28" s="115">
        <v>0</v>
      </c>
      <c r="E28" s="115">
        <v>0</v>
      </c>
      <c r="F28" s="115">
        <v>611072.63</v>
      </c>
      <c r="G28" s="115">
        <v>0</v>
      </c>
      <c r="H28" s="115">
        <v>0</v>
      </c>
      <c r="I28" s="115">
        <v>0</v>
      </c>
      <c r="J28" s="115">
        <v>0</v>
      </c>
      <c r="K28" s="115">
        <v>0</v>
      </c>
      <c r="L28" s="116"/>
      <c r="M28" s="116"/>
      <c r="N28" s="115">
        <v>11457.524000000001</v>
      </c>
      <c r="O28" s="115">
        <v>0</v>
      </c>
    </row>
    <row r="29" spans="1:15" s="117" customFormat="1" ht="12.75">
      <c r="A29" s="37">
        <v>15</v>
      </c>
      <c r="B29" s="38" t="s">
        <v>117</v>
      </c>
      <c r="C29" s="116">
        <v>97737.14462713481</v>
      </c>
      <c r="D29" s="115">
        <v>52589.26111111111</v>
      </c>
      <c r="E29" s="115">
        <v>0</v>
      </c>
      <c r="F29" s="115">
        <v>0</v>
      </c>
      <c r="G29" s="115">
        <v>0</v>
      </c>
      <c r="H29" s="115">
        <v>0</v>
      </c>
      <c r="I29" s="115">
        <v>0</v>
      </c>
      <c r="J29" s="115">
        <v>0</v>
      </c>
      <c r="K29" s="115">
        <v>0</v>
      </c>
      <c r="L29" s="116"/>
      <c r="M29" s="116"/>
      <c r="N29" s="115">
        <v>10401.353</v>
      </c>
      <c r="O29" s="115">
        <v>50279.55</v>
      </c>
    </row>
    <row r="30" spans="1:15" s="117" customFormat="1" ht="12.75">
      <c r="A30" s="37">
        <v>16</v>
      </c>
      <c r="B30" s="38" t="s">
        <v>65</v>
      </c>
      <c r="C30" s="116">
        <v>34507.44014399999</v>
      </c>
      <c r="D30" s="115">
        <v>4500</v>
      </c>
      <c r="E30" s="115">
        <v>0</v>
      </c>
      <c r="F30" s="115">
        <v>0</v>
      </c>
      <c r="G30" s="115">
        <v>0</v>
      </c>
      <c r="H30" s="115">
        <v>0</v>
      </c>
      <c r="I30" s="115">
        <v>0</v>
      </c>
      <c r="J30" s="115">
        <v>0</v>
      </c>
      <c r="K30" s="115">
        <v>2686.6</v>
      </c>
      <c r="L30" s="116"/>
      <c r="M30" s="116"/>
      <c r="N30" s="115">
        <v>18255.869</v>
      </c>
      <c r="O30" s="115">
        <v>10000</v>
      </c>
    </row>
    <row r="31" spans="1:15" s="117" customFormat="1" ht="12.75">
      <c r="A31" s="37">
        <v>17</v>
      </c>
      <c r="B31" s="38" t="s">
        <v>37</v>
      </c>
      <c r="C31" s="116">
        <v>27544.92</v>
      </c>
      <c r="D31" s="115">
        <v>1570</v>
      </c>
      <c r="E31" s="115">
        <v>0</v>
      </c>
      <c r="F31" s="115">
        <v>0</v>
      </c>
      <c r="G31" s="115">
        <v>18329.15</v>
      </c>
      <c r="H31" s="115">
        <v>2000</v>
      </c>
      <c r="I31" s="115">
        <v>0</v>
      </c>
      <c r="J31" s="115">
        <v>0</v>
      </c>
      <c r="K31" s="115">
        <v>0</v>
      </c>
      <c r="L31" s="116"/>
      <c r="M31" s="116"/>
      <c r="N31" s="115">
        <v>7489.897</v>
      </c>
      <c r="O31" s="115">
        <v>0</v>
      </c>
    </row>
    <row r="32" spans="1:15" s="117" customFormat="1" ht="12.75">
      <c r="A32" s="37">
        <v>18</v>
      </c>
      <c r="B32" s="38" t="s">
        <v>118</v>
      </c>
      <c r="C32" s="116">
        <v>117475.72</v>
      </c>
      <c r="D32" s="115">
        <v>0</v>
      </c>
      <c r="E32" s="115">
        <v>0</v>
      </c>
      <c r="F32" s="115">
        <v>0</v>
      </c>
      <c r="G32" s="115">
        <v>0</v>
      </c>
      <c r="H32" s="115">
        <v>0</v>
      </c>
      <c r="I32" s="115">
        <v>0</v>
      </c>
      <c r="J32" s="115">
        <v>0</v>
      </c>
      <c r="K32" s="115">
        <v>105396</v>
      </c>
      <c r="L32" s="116">
        <v>105396</v>
      </c>
      <c r="M32" s="116"/>
      <c r="N32" s="115">
        <v>17827.057</v>
      </c>
      <c r="O32" s="115">
        <v>0</v>
      </c>
    </row>
    <row r="33" spans="1:15" s="117" customFormat="1" ht="12.75">
      <c r="A33" s="37">
        <v>19</v>
      </c>
      <c r="B33" s="38" t="s">
        <v>27</v>
      </c>
      <c r="C33" s="115">
        <v>38575.620800000004</v>
      </c>
      <c r="D33" s="115">
        <v>0</v>
      </c>
      <c r="E33" s="115">
        <v>0</v>
      </c>
      <c r="F33" s="115">
        <v>0</v>
      </c>
      <c r="G33" s="115">
        <v>0</v>
      </c>
      <c r="H33" s="115">
        <v>0</v>
      </c>
      <c r="I33" s="115">
        <v>0</v>
      </c>
      <c r="J33" s="115">
        <v>0</v>
      </c>
      <c r="K33" s="115">
        <v>26103.78888888889</v>
      </c>
      <c r="L33" s="115"/>
      <c r="M33" s="115"/>
      <c r="N33" s="115">
        <v>14164.164</v>
      </c>
      <c r="O33" s="115">
        <v>0</v>
      </c>
    </row>
    <row r="34" spans="1:15" s="117" customFormat="1" ht="12.75">
      <c r="A34" s="37">
        <v>20</v>
      </c>
      <c r="B34" s="38" t="s">
        <v>38</v>
      </c>
      <c r="C34" s="116">
        <v>7816.25</v>
      </c>
      <c r="D34" s="115">
        <v>150</v>
      </c>
      <c r="E34" s="115">
        <v>0</v>
      </c>
      <c r="F34" s="115">
        <v>0</v>
      </c>
      <c r="G34" s="115">
        <v>0</v>
      </c>
      <c r="H34" s="115">
        <v>0</v>
      </c>
      <c r="I34" s="115">
        <v>0</v>
      </c>
      <c r="J34" s="115">
        <v>0</v>
      </c>
      <c r="K34" s="115">
        <v>2303.45</v>
      </c>
      <c r="L34" s="116"/>
      <c r="M34" s="116"/>
      <c r="N34" s="115">
        <v>7171.7572</v>
      </c>
      <c r="O34" s="115">
        <v>0</v>
      </c>
    </row>
    <row r="35" spans="1:15" s="117" customFormat="1" ht="12.75">
      <c r="A35" s="37">
        <v>21</v>
      </c>
      <c r="B35" s="38" t="s">
        <v>39</v>
      </c>
      <c r="C35" s="116">
        <v>3296.3566582000003</v>
      </c>
      <c r="D35" s="115">
        <v>0</v>
      </c>
      <c r="E35" s="115">
        <v>0</v>
      </c>
      <c r="F35" s="115">
        <v>0</v>
      </c>
      <c r="G35" s="115">
        <v>0</v>
      </c>
      <c r="H35" s="115">
        <v>0</v>
      </c>
      <c r="I35" s="115">
        <v>0</v>
      </c>
      <c r="J35" s="115">
        <v>0</v>
      </c>
      <c r="K35" s="115">
        <v>912.5500000000001</v>
      </c>
      <c r="L35" s="116"/>
      <c r="M35" s="116"/>
      <c r="N35" s="115">
        <v>2993.8999999999996</v>
      </c>
      <c r="O35" s="115">
        <v>0</v>
      </c>
    </row>
    <row r="36" spans="1:15" s="117" customFormat="1" ht="12.75">
      <c r="A36" s="37">
        <v>22</v>
      </c>
      <c r="B36" s="38" t="s">
        <v>69</v>
      </c>
      <c r="C36" s="116">
        <v>160182</v>
      </c>
      <c r="D36" s="115">
        <v>5699.85</v>
      </c>
      <c r="E36" s="115">
        <v>0</v>
      </c>
      <c r="F36" s="115">
        <v>0</v>
      </c>
      <c r="G36" s="115">
        <v>0</v>
      </c>
      <c r="H36" s="115">
        <v>0</v>
      </c>
      <c r="I36" s="115">
        <v>0</v>
      </c>
      <c r="J36" s="115">
        <v>0</v>
      </c>
      <c r="K36" s="115">
        <v>0</v>
      </c>
      <c r="L36" s="116"/>
      <c r="M36" s="116"/>
      <c r="N36" s="115">
        <v>0</v>
      </c>
      <c r="O36" s="115">
        <v>0</v>
      </c>
    </row>
    <row r="37" spans="1:15" s="117" customFormat="1" ht="12.75">
      <c r="A37" s="37">
        <v>23</v>
      </c>
      <c r="B37" s="38" t="s">
        <v>138</v>
      </c>
      <c r="C37" s="116">
        <v>22250.46</v>
      </c>
      <c r="D37" s="115">
        <v>543</v>
      </c>
      <c r="E37" s="115">
        <v>0</v>
      </c>
      <c r="F37" s="115">
        <v>0</v>
      </c>
      <c r="G37" s="115">
        <v>0</v>
      </c>
      <c r="H37" s="115">
        <v>0</v>
      </c>
      <c r="I37" s="115">
        <v>0</v>
      </c>
      <c r="J37" s="115">
        <v>0</v>
      </c>
      <c r="K37" s="115">
        <v>0</v>
      </c>
      <c r="L37" s="116"/>
      <c r="M37" s="116"/>
      <c r="N37" s="115">
        <v>22567.816</v>
      </c>
      <c r="O37" s="115">
        <v>0</v>
      </c>
    </row>
    <row r="38" spans="1:15" s="117" customFormat="1" ht="12.75">
      <c r="A38" s="37">
        <v>24</v>
      </c>
      <c r="B38" s="38" t="s">
        <v>2</v>
      </c>
      <c r="C38" s="116">
        <v>5177.28</v>
      </c>
      <c r="D38" s="115">
        <v>0</v>
      </c>
      <c r="E38" s="115">
        <v>0</v>
      </c>
      <c r="F38" s="115">
        <v>0</v>
      </c>
      <c r="G38" s="115">
        <v>0</v>
      </c>
      <c r="H38" s="115">
        <v>0</v>
      </c>
      <c r="I38" s="115">
        <v>0</v>
      </c>
      <c r="J38" s="115">
        <v>0</v>
      </c>
      <c r="K38" s="115">
        <v>0</v>
      </c>
      <c r="L38" s="116"/>
      <c r="M38" s="116"/>
      <c r="N38" s="115">
        <v>7544.553</v>
      </c>
      <c r="O38" s="115">
        <v>0</v>
      </c>
    </row>
    <row r="39" spans="1:15" s="117" customFormat="1" ht="12.75">
      <c r="A39" s="37">
        <v>25</v>
      </c>
      <c r="B39" s="38" t="s">
        <v>52</v>
      </c>
      <c r="C39" s="115">
        <v>12359.96</v>
      </c>
      <c r="D39" s="115">
        <v>33</v>
      </c>
      <c r="E39" s="115">
        <v>0</v>
      </c>
      <c r="F39" s="115">
        <v>0</v>
      </c>
      <c r="G39" s="115">
        <v>0</v>
      </c>
      <c r="H39" s="115">
        <v>0</v>
      </c>
      <c r="I39" s="115">
        <v>0</v>
      </c>
      <c r="J39" s="115">
        <v>0</v>
      </c>
      <c r="K39" s="115">
        <v>0</v>
      </c>
      <c r="L39" s="115"/>
      <c r="M39" s="115"/>
      <c r="N39" s="115">
        <v>13532.746</v>
      </c>
      <c r="O39" s="115">
        <v>0</v>
      </c>
    </row>
    <row r="40" spans="1:15" s="117" customFormat="1" ht="12.75">
      <c r="A40" s="37">
        <v>26</v>
      </c>
      <c r="B40" s="38" t="s">
        <v>53</v>
      </c>
      <c r="C40" s="116">
        <v>32409.239999999998</v>
      </c>
      <c r="D40" s="115">
        <v>500</v>
      </c>
      <c r="E40" s="115">
        <v>0</v>
      </c>
      <c r="F40" s="115">
        <v>0</v>
      </c>
      <c r="G40" s="115">
        <v>0</v>
      </c>
      <c r="H40" s="115">
        <v>0</v>
      </c>
      <c r="I40" s="115">
        <v>0</v>
      </c>
      <c r="J40" s="115">
        <v>0</v>
      </c>
      <c r="K40" s="115">
        <v>0</v>
      </c>
      <c r="L40" s="116"/>
      <c r="M40" s="116"/>
      <c r="N40" s="115">
        <v>24212.859</v>
      </c>
      <c r="O40" s="115">
        <v>0</v>
      </c>
    </row>
    <row r="41" spans="1:15" s="117" customFormat="1" ht="12.75">
      <c r="A41" s="37">
        <v>27</v>
      </c>
      <c r="B41" s="38" t="s">
        <v>54</v>
      </c>
      <c r="C41" s="116">
        <v>1186.28</v>
      </c>
      <c r="D41" s="115">
        <v>0</v>
      </c>
      <c r="E41" s="115">
        <v>0</v>
      </c>
      <c r="F41" s="115">
        <v>0</v>
      </c>
      <c r="G41" s="115">
        <v>0</v>
      </c>
      <c r="H41" s="115">
        <v>0</v>
      </c>
      <c r="I41" s="115">
        <v>0</v>
      </c>
      <c r="J41" s="115">
        <v>0</v>
      </c>
      <c r="K41" s="115">
        <v>0</v>
      </c>
      <c r="L41" s="116"/>
      <c r="M41" s="116"/>
      <c r="N41" s="115">
        <v>886.298</v>
      </c>
      <c r="O41" s="115">
        <v>0</v>
      </c>
    </row>
    <row r="42" spans="1:15" s="117" customFormat="1" ht="12.75">
      <c r="A42" s="37">
        <v>28</v>
      </c>
      <c r="B42" s="38" t="s">
        <v>129</v>
      </c>
      <c r="C42" s="116">
        <v>6359.034</v>
      </c>
      <c r="D42" s="115">
        <v>200</v>
      </c>
      <c r="E42" s="115">
        <v>0</v>
      </c>
      <c r="F42" s="115">
        <v>0</v>
      </c>
      <c r="G42" s="115">
        <v>0</v>
      </c>
      <c r="H42" s="115">
        <v>0</v>
      </c>
      <c r="I42" s="115">
        <v>0</v>
      </c>
      <c r="J42" s="115">
        <v>0</v>
      </c>
      <c r="K42" s="115">
        <v>0</v>
      </c>
      <c r="L42" s="116"/>
      <c r="M42" s="116"/>
      <c r="N42" s="115">
        <v>7864.71255</v>
      </c>
      <c r="O42" s="115">
        <v>0</v>
      </c>
    </row>
    <row r="43" spans="1:15" s="117" customFormat="1" ht="12.75">
      <c r="A43" s="37">
        <v>29</v>
      </c>
      <c r="B43" s="38" t="s">
        <v>7</v>
      </c>
      <c r="C43" s="115">
        <v>7076.795564</v>
      </c>
      <c r="D43" s="115">
        <v>200</v>
      </c>
      <c r="E43" s="115">
        <v>0</v>
      </c>
      <c r="F43" s="115">
        <v>0</v>
      </c>
      <c r="G43" s="115">
        <v>0</v>
      </c>
      <c r="H43" s="115">
        <v>0</v>
      </c>
      <c r="I43" s="115">
        <v>0</v>
      </c>
      <c r="J43" s="115">
        <v>0</v>
      </c>
      <c r="K43" s="115">
        <v>493.29999999999995</v>
      </c>
      <c r="L43" s="115"/>
      <c r="M43" s="115"/>
      <c r="N43" s="115">
        <v>7425.575650000001</v>
      </c>
      <c r="O43" s="115">
        <v>0</v>
      </c>
    </row>
    <row r="44" spans="1:15" s="117" customFormat="1" ht="12.75">
      <c r="A44" s="37">
        <v>30</v>
      </c>
      <c r="B44" s="38" t="s">
        <v>542</v>
      </c>
      <c r="C44" s="116">
        <v>1157.52</v>
      </c>
      <c r="D44" s="115">
        <v>0</v>
      </c>
      <c r="E44" s="115">
        <v>0</v>
      </c>
      <c r="F44" s="115">
        <v>0</v>
      </c>
      <c r="G44" s="115">
        <v>0</v>
      </c>
      <c r="H44" s="115">
        <v>0</v>
      </c>
      <c r="I44" s="115">
        <v>0</v>
      </c>
      <c r="J44" s="115">
        <v>0</v>
      </c>
      <c r="K44" s="115">
        <v>0</v>
      </c>
      <c r="L44" s="116"/>
      <c r="M44" s="116"/>
      <c r="N44" s="115">
        <v>1360.632</v>
      </c>
      <c r="O44" s="115">
        <v>0</v>
      </c>
    </row>
    <row r="45" spans="1:15" s="117" customFormat="1" ht="12.75">
      <c r="A45" s="37">
        <v>31</v>
      </c>
      <c r="B45" s="38" t="s">
        <v>55</v>
      </c>
      <c r="C45" s="116">
        <v>5472.3</v>
      </c>
      <c r="D45" s="115">
        <v>200</v>
      </c>
      <c r="E45" s="115">
        <v>0</v>
      </c>
      <c r="F45" s="115">
        <v>0</v>
      </c>
      <c r="G45" s="115">
        <v>0</v>
      </c>
      <c r="H45" s="115">
        <v>0</v>
      </c>
      <c r="I45" s="115">
        <v>0</v>
      </c>
      <c r="J45" s="115">
        <v>0</v>
      </c>
      <c r="K45" s="115">
        <v>0</v>
      </c>
      <c r="L45" s="116"/>
      <c r="M45" s="116"/>
      <c r="N45" s="115">
        <v>5454.288500000001</v>
      </c>
      <c r="O45" s="115">
        <v>0</v>
      </c>
    </row>
    <row r="46" spans="1:15" s="117" customFormat="1" ht="12.75">
      <c r="A46" s="37">
        <v>32</v>
      </c>
      <c r="B46" s="38" t="s">
        <v>56</v>
      </c>
      <c r="C46" s="116">
        <v>2086.14</v>
      </c>
      <c r="D46" s="115">
        <v>100</v>
      </c>
      <c r="E46" s="115">
        <v>0</v>
      </c>
      <c r="F46" s="115">
        <v>0</v>
      </c>
      <c r="G46" s="115">
        <v>0</v>
      </c>
      <c r="H46" s="115">
        <v>0</v>
      </c>
      <c r="I46" s="115">
        <v>0</v>
      </c>
      <c r="J46" s="115">
        <v>0</v>
      </c>
      <c r="K46" s="115">
        <v>0</v>
      </c>
      <c r="L46" s="116"/>
      <c r="M46" s="116"/>
      <c r="N46" s="115">
        <v>2685.0564999999997</v>
      </c>
      <c r="O46" s="115">
        <v>0</v>
      </c>
    </row>
    <row r="47" spans="1:15" s="117" customFormat="1" ht="12.75">
      <c r="A47" s="37">
        <v>33</v>
      </c>
      <c r="B47" s="38" t="s">
        <v>21</v>
      </c>
      <c r="C47" s="116">
        <v>3380</v>
      </c>
      <c r="D47" s="115">
        <v>0</v>
      </c>
      <c r="E47" s="115">
        <v>0</v>
      </c>
      <c r="F47" s="115">
        <v>0</v>
      </c>
      <c r="G47" s="115">
        <v>0</v>
      </c>
      <c r="H47" s="115">
        <v>0</v>
      </c>
      <c r="I47" s="115">
        <v>0</v>
      </c>
      <c r="J47" s="115">
        <v>0</v>
      </c>
      <c r="K47" s="115">
        <v>0</v>
      </c>
      <c r="L47" s="116"/>
      <c r="M47" s="116"/>
      <c r="N47" s="115">
        <v>3902.8500000000004</v>
      </c>
      <c r="O47" s="115">
        <v>0</v>
      </c>
    </row>
    <row r="48" spans="1:15" s="117" customFormat="1" ht="12.75">
      <c r="A48" s="37">
        <v>34</v>
      </c>
      <c r="B48" s="38" t="s">
        <v>140</v>
      </c>
      <c r="C48" s="116">
        <v>4066</v>
      </c>
      <c r="D48" s="115"/>
      <c r="E48" s="115"/>
      <c r="F48" s="115"/>
      <c r="G48" s="115"/>
      <c r="H48" s="115"/>
      <c r="I48" s="115"/>
      <c r="J48" s="115"/>
      <c r="K48" s="115"/>
      <c r="L48" s="116"/>
      <c r="M48" s="116"/>
      <c r="N48" s="115">
        <v>4317.96</v>
      </c>
      <c r="O48" s="115">
        <v>0</v>
      </c>
    </row>
    <row r="49" spans="1:15" s="117" customFormat="1" ht="12.75">
      <c r="A49" s="37">
        <v>35</v>
      </c>
      <c r="B49" s="38" t="s">
        <v>22</v>
      </c>
      <c r="C49" s="116">
        <v>1393.68</v>
      </c>
      <c r="D49" s="115">
        <v>0</v>
      </c>
      <c r="E49" s="115">
        <v>0</v>
      </c>
      <c r="F49" s="115">
        <v>0</v>
      </c>
      <c r="G49" s="115">
        <v>0</v>
      </c>
      <c r="H49" s="115">
        <v>0</v>
      </c>
      <c r="I49" s="115"/>
      <c r="J49" s="115">
        <v>0</v>
      </c>
      <c r="K49" s="115">
        <v>0</v>
      </c>
      <c r="L49" s="116"/>
      <c r="M49" s="116"/>
      <c r="N49" s="115">
        <v>1541.996</v>
      </c>
      <c r="O49" s="115">
        <v>0</v>
      </c>
    </row>
    <row r="50" spans="1:15" s="117" customFormat="1" ht="12.75">
      <c r="A50" s="37">
        <v>36</v>
      </c>
      <c r="B50" s="38" t="s">
        <v>139</v>
      </c>
      <c r="C50" s="116">
        <v>2311.3199999999997</v>
      </c>
      <c r="D50" s="115"/>
      <c r="E50" s="115"/>
      <c r="F50" s="115"/>
      <c r="G50" s="115"/>
      <c r="H50" s="115"/>
      <c r="I50" s="115"/>
      <c r="J50" s="115"/>
      <c r="K50" s="115"/>
      <c r="L50" s="116"/>
      <c r="M50" s="116"/>
      <c r="N50" s="115">
        <v>2712.196</v>
      </c>
      <c r="O50" s="115">
        <v>0</v>
      </c>
    </row>
    <row r="51" spans="1:15" s="117" customFormat="1" ht="12.75">
      <c r="A51" s="37">
        <v>37</v>
      </c>
      <c r="B51" s="38" t="s">
        <v>67</v>
      </c>
      <c r="C51" s="116">
        <v>2078.34</v>
      </c>
      <c r="D51" s="115">
        <v>0</v>
      </c>
      <c r="E51" s="115">
        <v>0</v>
      </c>
      <c r="F51" s="115">
        <v>0</v>
      </c>
      <c r="G51" s="115">
        <v>0</v>
      </c>
      <c r="H51" s="115">
        <v>0</v>
      </c>
      <c r="I51" s="115"/>
      <c r="J51" s="115">
        <v>0</v>
      </c>
      <c r="K51" s="115">
        <v>0</v>
      </c>
      <c r="L51" s="116"/>
      <c r="M51" s="116"/>
      <c r="N51" s="115">
        <v>2187.6620000000003</v>
      </c>
      <c r="O51" s="115">
        <v>0</v>
      </c>
    </row>
    <row r="52" spans="1:15" s="117" customFormat="1" ht="12.75">
      <c r="A52" s="37">
        <v>38</v>
      </c>
      <c r="B52" s="38" t="s">
        <v>23</v>
      </c>
      <c r="C52" s="116">
        <v>1025.52</v>
      </c>
      <c r="D52" s="115">
        <v>0</v>
      </c>
      <c r="E52" s="115">
        <v>0</v>
      </c>
      <c r="F52" s="115">
        <v>0</v>
      </c>
      <c r="G52" s="115">
        <v>0</v>
      </c>
      <c r="H52" s="115">
        <v>0</v>
      </c>
      <c r="I52" s="115"/>
      <c r="J52" s="115">
        <v>0</v>
      </c>
      <c r="K52" s="115">
        <v>0</v>
      </c>
      <c r="L52" s="116"/>
      <c r="M52" s="116"/>
      <c r="N52" s="115">
        <v>1045.232</v>
      </c>
      <c r="O52" s="115">
        <v>0</v>
      </c>
    </row>
    <row r="53" spans="1:15" s="117" customFormat="1" ht="12.75">
      <c r="A53" s="37">
        <v>39</v>
      </c>
      <c r="B53" s="38" t="s">
        <v>10</v>
      </c>
      <c r="C53" s="116">
        <v>432.22</v>
      </c>
      <c r="D53" s="115">
        <v>0</v>
      </c>
      <c r="E53" s="115">
        <v>0</v>
      </c>
      <c r="F53" s="115">
        <v>0</v>
      </c>
      <c r="G53" s="115">
        <v>0</v>
      </c>
      <c r="H53" s="115">
        <v>0</v>
      </c>
      <c r="I53" s="115"/>
      <c r="J53" s="115">
        <v>0</v>
      </c>
      <c r="K53" s="115">
        <v>0</v>
      </c>
      <c r="L53" s="116"/>
      <c r="M53" s="116"/>
      <c r="N53" s="115">
        <v>501.032</v>
      </c>
      <c r="O53" s="115">
        <v>0</v>
      </c>
    </row>
    <row r="54" spans="1:15" s="117" customFormat="1" ht="12.75">
      <c r="A54" s="37">
        <v>40</v>
      </c>
      <c r="B54" s="38" t="s">
        <v>104</v>
      </c>
      <c r="C54" s="116">
        <v>599.84</v>
      </c>
      <c r="D54" s="115">
        <v>0</v>
      </c>
      <c r="E54" s="115">
        <v>0</v>
      </c>
      <c r="F54" s="115">
        <v>0</v>
      </c>
      <c r="G54" s="115">
        <v>0</v>
      </c>
      <c r="H54" s="115">
        <v>0</v>
      </c>
      <c r="I54" s="115"/>
      <c r="J54" s="115">
        <v>0</v>
      </c>
      <c r="K54" s="115">
        <v>0</v>
      </c>
      <c r="L54" s="116"/>
      <c r="M54" s="116"/>
      <c r="N54" s="115">
        <v>821.0836400000001</v>
      </c>
      <c r="O54" s="115">
        <v>0</v>
      </c>
    </row>
    <row r="55" spans="1:15" s="117" customFormat="1" ht="12.75">
      <c r="A55" s="37">
        <v>41</v>
      </c>
      <c r="B55" s="38" t="s">
        <v>24</v>
      </c>
      <c r="C55" s="116">
        <v>346.91999999999996</v>
      </c>
      <c r="D55" s="115">
        <v>0</v>
      </c>
      <c r="E55" s="115">
        <v>0</v>
      </c>
      <c r="F55" s="115">
        <v>0</v>
      </c>
      <c r="G55" s="115">
        <v>0</v>
      </c>
      <c r="H55" s="115">
        <v>0</v>
      </c>
      <c r="I55" s="115"/>
      <c r="J55" s="115">
        <v>0</v>
      </c>
      <c r="K55" s="115">
        <v>0</v>
      </c>
      <c r="L55" s="116"/>
      <c r="M55" s="116"/>
      <c r="N55" s="115">
        <v>519.1659999999999</v>
      </c>
      <c r="O55" s="115">
        <v>0</v>
      </c>
    </row>
    <row r="56" spans="1:15" s="117" customFormat="1" ht="12.75">
      <c r="A56" s="37">
        <v>42</v>
      </c>
      <c r="B56" s="38" t="s">
        <v>26</v>
      </c>
      <c r="C56" s="116">
        <v>500</v>
      </c>
      <c r="D56" s="115">
        <v>0</v>
      </c>
      <c r="E56" s="115">
        <v>0</v>
      </c>
      <c r="F56" s="115">
        <v>0</v>
      </c>
      <c r="G56" s="115">
        <v>0</v>
      </c>
      <c r="H56" s="115">
        <v>0</v>
      </c>
      <c r="I56" s="115"/>
      <c r="J56" s="115">
        <v>0</v>
      </c>
      <c r="K56" s="115">
        <v>0</v>
      </c>
      <c r="L56" s="116"/>
      <c r="M56" s="116"/>
      <c r="N56" s="115">
        <v>500</v>
      </c>
      <c r="O56" s="115">
        <v>0</v>
      </c>
    </row>
    <row r="57" spans="1:15" s="117" customFormat="1" ht="12.75">
      <c r="A57" s="37">
        <v>43</v>
      </c>
      <c r="B57" s="38" t="s">
        <v>79</v>
      </c>
      <c r="C57" s="116">
        <v>391.28</v>
      </c>
      <c r="D57" s="115">
        <v>0</v>
      </c>
      <c r="E57" s="115">
        <v>0</v>
      </c>
      <c r="F57" s="115">
        <v>0</v>
      </c>
      <c r="G57" s="115">
        <v>0</v>
      </c>
      <c r="H57" s="115">
        <v>0</v>
      </c>
      <c r="I57" s="115"/>
      <c r="J57" s="115">
        <v>0</v>
      </c>
      <c r="K57" s="115">
        <v>0</v>
      </c>
      <c r="L57" s="116"/>
      <c r="M57" s="116"/>
      <c r="N57" s="115">
        <v>624.1659999999999</v>
      </c>
      <c r="O57" s="115">
        <v>0</v>
      </c>
    </row>
    <row r="58" spans="1:15" s="117" customFormat="1" ht="12.75">
      <c r="A58" s="37">
        <v>44</v>
      </c>
      <c r="B58" s="38" t="s">
        <v>144</v>
      </c>
      <c r="C58" s="116">
        <v>28550</v>
      </c>
      <c r="D58" s="115">
        <v>11489</v>
      </c>
      <c r="E58" s="115">
        <v>0</v>
      </c>
      <c r="F58" s="115">
        <v>0</v>
      </c>
      <c r="G58" s="115">
        <v>0</v>
      </c>
      <c r="H58" s="115">
        <v>0</v>
      </c>
      <c r="I58" s="115"/>
      <c r="J58" s="115">
        <v>0</v>
      </c>
      <c r="K58" s="115">
        <v>0</v>
      </c>
      <c r="L58" s="116"/>
      <c r="M58" s="116"/>
      <c r="N58" s="115">
        <v>0</v>
      </c>
      <c r="O58" s="115">
        <v>0</v>
      </c>
    </row>
    <row r="59" spans="1:15" s="117" customFormat="1" ht="12.75">
      <c r="A59" s="37">
        <v>45</v>
      </c>
      <c r="B59" s="38" t="s">
        <v>12</v>
      </c>
      <c r="C59" s="116">
        <v>350</v>
      </c>
      <c r="D59" s="115">
        <v>0</v>
      </c>
      <c r="E59" s="115">
        <v>0</v>
      </c>
      <c r="F59" s="115">
        <v>0</v>
      </c>
      <c r="G59" s="115">
        <v>0</v>
      </c>
      <c r="H59" s="115">
        <v>0</v>
      </c>
      <c r="I59" s="115"/>
      <c r="J59" s="115">
        <v>0</v>
      </c>
      <c r="K59" s="115">
        <v>0</v>
      </c>
      <c r="L59" s="116"/>
      <c r="M59" s="116"/>
      <c r="N59" s="115">
        <v>0</v>
      </c>
      <c r="O59" s="115">
        <v>0</v>
      </c>
    </row>
    <row r="60" spans="1:15" s="117" customFormat="1" ht="12.75">
      <c r="A60" s="37">
        <v>46</v>
      </c>
      <c r="B60" s="38" t="s">
        <v>284</v>
      </c>
      <c r="C60" s="116">
        <v>200</v>
      </c>
      <c r="D60" s="115"/>
      <c r="E60" s="115"/>
      <c r="F60" s="115"/>
      <c r="G60" s="115"/>
      <c r="H60" s="115"/>
      <c r="I60" s="115"/>
      <c r="J60" s="115"/>
      <c r="K60" s="115"/>
      <c r="L60" s="116"/>
      <c r="M60" s="116"/>
      <c r="N60" s="115"/>
      <c r="O60" s="115"/>
    </row>
    <row r="61" spans="1:15" s="117" customFormat="1" ht="12.75">
      <c r="A61" s="37">
        <v>47</v>
      </c>
      <c r="B61" s="38" t="s">
        <v>135</v>
      </c>
      <c r="C61" s="116">
        <v>250</v>
      </c>
      <c r="D61" s="115">
        <v>0</v>
      </c>
      <c r="E61" s="115">
        <v>0</v>
      </c>
      <c r="F61" s="115">
        <v>0</v>
      </c>
      <c r="G61" s="115">
        <v>0</v>
      </c>
      <c r="H61" s="115">
        <v>0</v>
      </c>
      <c r="I61" s="115"/>
      <c r="J61" s="115">
        <v>0</v>
      </c>
      <c r="K61" s="115">
        <v>0</v>
      </c>
      <c r="L61" s="116"/>
      <c r="M61" s="116"/>
      <c r="N61" s="115">
        <v>0</v>
      </c>
      <c r="O61" s="115">
        <v>0</v>
      </c>
    </row>
    <row r="62" spans="1:15" s="117" customFormat="1" ht="12.75">
      <c r="A62" s="37">
        <v>48</v>
      </c>
      <c r="B62" s="38" t="s">
        <v>218</v>
      </c>
      <c r="C62" s="116">
        <v>630</v>
      </c>
      <c r="D62" s="115">
        <v>0</v>
      </c>
      <c r="E62" s="115">
        <v>0</v>
      </c>
      <c r="F62" s="115">
        <v>0</v>
      </c>
      <c r="G62" s="115">
        <v>0</v>
      </c>
      <c r="H62" s="115">
        <v>0</v>
      </c>
      <c r="I62" s="115"/>
      <c r="J62" s="115">
        <v>0</v>
      </c>
      <c r="K62" s="115">
        <v>0</v>
      </c>
      <c r="L62" s="116"/>
      <c r="M62" s="116"/>
      <c r="N62" s="115">
        <v>0</v>
      </c>
      <c r="O62" s="115">
        <v>0</v>
      </c>
    </row>
    <row r="63" spans="1:15" s="117" customFormat="1" ht="12.75">
      <c r="A63" s="37">
        <v>49</v>
      </c>
      <c r="B63" s="38" t="s">
        <v>549</v>
      </c>
      <c r="C63" s="116">
        <v>800</v>
      </c>
      <c r="D63" s="115"/>
      <c r="E63" s="115"/>
      <c r="F63" s="115"/>
      <c r="G63" s="115"/>
      <c r="H63" s="115"/>
      <c r="I63" s="115"/>
      <c r="J63" s="115"/>
      <c r="K63" s="115"/>
      <c r="L63" s="116"/>
      <c r="M63" s="116"/>
      <c r="N63" s="115">
        <v>950</v>
      </c>
      <c r="O63" s="115">
        <v>0</v>
      </c>
    </row>
    <row r="64" spans="1:15" s="117" customFormat="1" ht="12.75">
      <c r="A64" s="37">
        <v>50</v>
      </c>
      <c r="B64" s="38" t="s">
        <v>540</v>
      </c>
      <c r="C64" s="116">
        <v>978</v>
      </c>
      <c r="D64" s="115">
        <v>0</v>
      </c>
      <c r="E64" s="115">
        <v>0</v>
      </c>
      <c r="F64" s="115">
        <v>0</v>
      </c>
      <c r="G64" s="115">
        <v>0</v>
      </c>
      <c r="H64" s="115">
        <v>0</v>
      </c>
      <c r="I64" s="115"/>
      <c r="J64" s="115">
        <v>0</v>
      </c>
      <c r="K64" s="115">
        <v>0</v>
      </c>
      <c r="L64" s="116"/>
      <c r="M64" s="116"/>
      <c r="N64" s="115">
        <v>0</v>
      </c>
      <c r="O64" s="115">
        <v>0</v>
      </c>
    </row>
    <row r="65" spans="1:15" s="117" customFormat="1" ht="12.75">
      <c r="A65" s="37">
        <v>51</v>
      </c>
      <c r="B65" s="38" t="s">
        <v>101</v>
      </c>
      <c r="C65" s="115">
        <v>11330</v>
      </c>
      <c r="D65" s="115">
        <v>0</v>
      </c>
      <c r="E65" s="115">
        <v>0</v>
      </c>
      <c r="F65" s="115">
        <v>0</v>
      </c>
      <c r="G65" s="115">
        <v>0</v>
      </c>
      <c r="H65" s="115">
        <v>0</v>
      </c>
      <c r="I65" s="115"/>
      <c r="J65" s="115">
        <v>500</v>
      </c>
      <c r="K65" s="115">
        <v>0</v>
      </c>
      <c r="L65" s="115"/>
      <c r="M65" s="115"/>
      <c r="N65" s="115">
        <v>0</v>
      </c>
      <c r="O65" s="115">
        <v>0</v>
      </c>
    </row>
    <row r="66" spans="1:15" s="117" customFormat="1" ht="12.75">
      <c r="A66" s="37">
        <v>52</v>
      </c>
      <c r="B66" s="38" t="s">
        <v>130</v>
      </c>
      <c r="C66" s="115">
        <v>204363.7922152856</v>
      </c>
      <c r="D66" s="115">
        <v>13927.6</v>
      </c>
      <c r="E66" s="115">
        <v>0</v>
      </c>
      <c r="F66" s="115">
        <v>0</v>
      </c>
      <c r="G66" s="115">
        <v>0</v>
      </c>
      <c r="H66" s="115">
        <v>0</v>
      </c>
      <c r="I66" s="115"/>
      <c r="J66" s="115">
        <v>0</v>
      </c>
      <c r="K66" s="115">
        <v>0</v>
      </c>
      <c r="L66" s="115"/>
      <c r="M66" s="115"/>
      <c r="N66" s="115">
        <v>211620.3</v>
      </c>
      <c r="O66" s="115">
        <v>0</v>
      </c>
    </row>
    <row r="67" spans="1:15" s="117" customFormat="1" ht="25.5">
      <c r="A67" s="37">
        <v>53</v>
      </c>
      <c r="B67" s="38" t="s">
        <v>100</v>
      </c>
      <c r="C67" s="115">
        <v>740757.6285999999</v>
      </c>
      <c r="D67" s="115">
        <v>15000</v>
      </c>
      <c r="E67" s="115">
        <v>0</v>
      </c>
      <c r="F67" s="115">
        <v>25000</v>
      </c>
      <c r="G67" s="115">
        <v>62440</v>
      </c>
      <c r="H67" s="115">
        <v>0</v>
      </c>
      <c r="I67" s="115"/>
      <c r="J67" s="115">
        <v>9319.828600000008</v>
      </c>
      <c r="K67" s="115">
        <v>119191.2</v>
      </c>
      <c r="L67" s="115"/>
      <c r="M67" s="115"/>
      <c r="N67" s="115">
        <v>350500</v>
      </c>
      <c r="O67" s="115">
        <v>55627.599999999984</v>
      </c>
    </row>
  </sheetData>
  <sheetProtection/>
  <mergeCells count="23">
    <mergeCell ref="L9:M9"/>
    <mergeCell ref="J9:J12"/>
    <mergeCell ref="D9:D12"/>
    <mergeCell ref="E9:E12"/>
    <mergeCell ref="F9:F12"/>
    <mergeCell ref="G9:G12"/>
    <mergeCell ref="I9:I12"/>
    <mergeCell ref="A1:B1"/>
    <mergeCell ref="C8:C12"/>
    <mergeCell ref="K9:K12"/>
    <mergeCell ref="A3:O3"/>
    <mergeCell ref="A5:O5"/>
    <mergeCell ref="A8:A12"/>
    <mergeCell ref="N9:N12"/>
    <mergeCell ref="M1:O1"/>
    <mergeCell ref="D8:O8"/>
    <mergeCell ref="L10:L12"/>
    <mergeCell ref="M10:M12"/>
    <mergeCell ref="K7:O7"/>
    <mergeCell ref="A4:O4"/>
    <mergeCell ref="O9:O12"/>
    <mergeCell ref="B8:B12"/>
    <mergeCell ref="H9:H12"/>
  </mergeCells>
  <printOptions horizontalCentered="1"/>
  <pageMargins left="0" right="0" top="0.5118110236220472" bottom="0.4330708661417323"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2024-01-16T07:50:50Z</cp:lastPrinted>
  <dcterms:created xsi:type="dcterms:W3CDTF">2011-09-11T06:55:33Z</dcterms:created>
  <dcterms:modified xsi:type="dcterms:W3CDTF">2024-01-19T07:05:33Z</dcterms:modified>
  <cp:category/>
  <cp:version/>
  <cp:contentType/>
  <cp:contentStatus/>
</cp:coreProperties>
</file>